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23775" windowHeight="6825" tabRatio="747" activeTab="1"/>
  </bookViews>
  <sheets>
    <sheet name="návrh - příjmy 2018" sheetId="1" r:id="rId1"/>
    <sheet name="návrh - výdaje 2018 " sheetId="2" r:id="rId2"/>
    <sheet name="pro zveřejnění 2018" sheetId="3" r:id="rId3"/>
    <sheet name="plán" sheetId="4" r:id="rId4"/>
    <sheet name="finanční dary " sheetId="5" r:id="rId5"/>
    <sheet name="Sestava kompatibility" sheetId="6" r:id="rId6"/>
  </sheets>
  <definedNames>
    <definedName name="_xlnm._FilterDatabase" localSheetId="0" hidden="1">'návrh - příjmy 2018'!$A$1:$O$109</definedName>
    <definedName name="Excel_BuiltIn__FilterDatabase" localSheetId="1">'návrh - výdaje 2018 '!$A$1:$D$315</definedName>
    <definedName name="Excel_BuiltIn__FilterDatabase" localSheetId="2">'pro zveřejnění 2018'!$A$7:$F$49</definedName>
    <definedName name="_xlnm.Print_Area" localSheetId="0">'návrh - příjmy 2018'!$A$1:$M$111</definedName>
    <definedName name="_xlnm.Print_Area" localSheetId="1">'návrh - výdaje 2018 '!$A$1:$M$326</definedName>
    <definedName name="_xlnm.Print_Area" localSheetId="2">'pro zveřejnění 2018'!$B$1:$J$62</definedName>
  </definedNames>
  <calcPr calcId="152511"/>
</workbook>
</file>

<file path=xl/calcChain.xml><?xml version="1.0" encoding="utf-8"?>
<calcChain xmlns="http://schemas.openxmlformats.org/spreadsheetml/2006/main">
  <c r="D50" i="3" l="1"/>
  <c r="D48" i="3"/>
  <c r="D44" i="3"/>
  <c r="D42" i="3"/>
  <c r="D43" i="3"/>
  <c r="D41" i="3"/>
  <c r="D37" i="3"/>
  <c r="G109" i="1"/>
  <c r="G107" i="1"/>
  <c r="G105" i="1"/>
  <c r="D51" i="3" s="1"/>
  <c r="G103" i="1"/>
  <c r="G100" i="1"/>
  <c r="D49" i="3" s="1"/>
  <c r="G94" i="1"/>
  <c r="G92" i="1"/>
  <c r="G89" i="1"/>
  <c r="G84" i="1"/>
  <c r="G85" i="1" s="1"/>
  <c r="G80" i="1"/>
  <c r="D45" i="3" s="1"/>
  <c r="G76" i="1"/>
  <c r="G72" i="1"/>
  <c r="G69" i="1"/>
  <c r="G66" i="1"/>
  <c r="G62" i="1"/>
  <c r="G58" i="1"/>
  <c r="D39" i="3" s="1"/>
  <c r="G55" i="1"/>
  <c r="D38" i="3" s="1"/>
  <c r="G53" i="1"/>
  <c r="G51" i="1"/>
  <c r="D36" i="3" s="1"/>
  <c r="G49" i="1"/>
  <c r="D35" i="3" s="1"/>
  <c r="G47" i="1"/>
  <c r="G44" i="1"/>
  <c r="G42" i="1"/>
  <c r="G39" i="1"/>
  <c r="D34" i="3" s="1"/>
  <c r="G37" i="1"/>
  <c r="D33" i="3" s="1"/>
  <c r="I37" i="1"/>
  <c r="G33" i="1"/>
  <c r="J37" i="3"/>
  <c r="H34" i="3"/>
  <c r="J32" i="3"/>
  <c r="E106" i="2"/>
  <c r="F106" i="2"/>
  <c r="G106" i="2"/>
  <c r="H23" i="3" s="1"/>
  <c r="E44" i="3"/>
  <c r="C44" i="3"/>
  <c r="E36" i="3"/>
  <c r="D27" i="3"/>
  <c r="D30" i="3"/>
  <c r="E31" i="3"/>
  <c r="H70" i="1"/>
  <c r="E42" i="3" s="1"/>
  <c r="H33" i="1"/>
  <c r="I100" i="1"/>
  <c r="D89" i="1"/>
  <c r="H76" i="1"/>
  <c r="E43" i="3" s="1"/>
  <c r="D76" i="1"/>
  <c r="H69" i="1"/>
  <c r="H66" i="1"/>
  <c r="D62" i="1"/>
  <c r="F62" i="1"/>
  <c r="C41" i="3" s="1"/>
  <c r="H62" i="1"/>
  <c r="E41" i="3" s="1"/>
  <c r="E62" i="1"/>
  <c r="I62" i="1"/>
  <c r="I53" i="1"/>
  <c r="H53" i="1"/>
  <c r="E37" i="3" s="1"/>
  <c r="F53" i="1"/>
  <c r="C37" i="3" s="1"/>
  <c r="E53" i="1"/>
  <c r="D53" i="1"/>
  <c r="H51" i="1"/>
  <c r="F51" i="1"/>
  <c r="C36" i="3" s="1"/>
  <c r="E51" i="1"/>
  <c r="D51" i="1"/>
  <c r="H37" i="1"/>
  <c r="I315" i="2"/>
  <c r="J46" i="3" s="1"/>
  <c r="I301" i="2"/>
  <c r="F268" i="2"/>
  <c r="F265" i="2"/>
  <c r="H265" i="2"/>
  <c r="G265" i="2"/>
  <c r="I259" i="2"/>
  <c r="I249" i="2"/>
  <c r="I239" i="2"/>
  <c r="I229" i="2"/>
  <c r="J208" i="2"/>
  <c r="I206" i="2"/>
  <c r="I204" i="2"/>
  <c r="E208" i="2"/>
  <c r="F208" i="2"/>
  <c r="G208" i="2"/>
  <c r="H38" i="3" s="1"/>
  <c r="J196" i="2"/>
  <c r="I196" i="2"/>
  <c r="J34" i="3" s="1"/>
  <c r="F196" i="2"/>
  <c r="E196" i="2"/>
  <c r="G196" i="2"/>
  <c r="H196" i="2"/>
  <c r="I34" i="3" s="1"/>
  <c r="I191" i="2"/>
  <c r="H168" i="2"/>
  <c r="I31" i="3" s="1"/>
  <c r="G162" i="2"/>
  <c r="I157" i="2"/>
  <c r="H157" i="2"/>
  <c r="H150" i="2"/>
  <c r="I139" i="2"/>
  <c r="I133" i="2"/>
  <c r="I117" i="2"/>
  <c r="J117" i="2"/>
  <c r="E117" i="2"/>
  <c r="F117" i="2"/>
  <c r="G117" i="2"/>
  <c r="I104" i="2"/>
  <c r="H104" i="2"/>
  <c r="I92" i="2"/>
  <c r="H92" i="2"/>
  <c r="I73" i="2"/>
  <c r="H73" i="2"/>
  <c r="I57" i="2"/>
  <c r="I58" i="2" s="1"/>
  <c r="H50" i="2"/>
  <c r="I50" i="2"/>
  <c r="H57" i="2"/>
  <c r="I35" i="2"/>
  <c r="I28" i="2"/>
  <c r="I21" i="2"/>
  <c r="I11" i="2"/>
  <c r="I9" i="2"/>
  <c r="H9" i="2"/>
  <c r="G111" i="1" l="1"/>
  <c r="D46" i="3"/>
  <c r="D47" i="3" s="1"/>
  <c r="G59" i="1"/>
  <c r="D40" i="3" s="1"/>
  <c r="I46" i="2"/>
  <c r="J16" i="3" s="1"/>
  <c r="J46" i="2" l="1"/>
  <c r="H46" i="2"/>
  <c r="I16" i="3" s="1"/>
  <c r="G46" i="2"/>
  <c r="H16" i="3" s="1"/>
  <c r="F46" i="2"/>
  <c r="E46" i="2"/>
  <c r="I208" i="2"/>
  <c r="J38" i="3" s="1"/>
  <c r="I106" i="2"/>
  <c r="J23" i="3" s="1"/>
  <c r="I66" i="1" l="1"/>
  <c r="H208" i="2" l="1"/>
  <c r="I38" i="3" s="1"/>
  <c r="H117" i="2"/>
  <c r="H106" i="2"/>
  <c r="I23" i="3" s="1"/>
  <c r="I109" i="1" l="1"/>
  <c r="H109" i="1"/>
  <c r="F109" i="1"/>
  <c r="E109" i="1"/>
  <c r="D109" i="1"/>
  <c r="I107" i="1"/>
  <c r="H107" i="1"/>
  <c r="F107" i="1"/>
  <c r="E107" i="1"/>
  <c r="D107" i="1"/>
  <c r="I105" i="1"/>
  <c r="H105" i="1"/>
  <c r="F105" i="1"/>
  <c r="E105" i="1"/>
  <c r="D105" i="1"/>
  <c r="I103" i="1"/>
  <c r="H103" i="1"/>
  <c r="E50" i="3" s="1"/>
  <c r="F103" i="1"/>
  <c r="C50" i="3" s="1"/>
  <c r="E103" i="1"/>
  <c r="D103" i="1"/>
  <c r="H100" i="1"/>
  <c r="E49" i="3" s="1"/>
  <c r="F100" i="1"/>
  <c r="C49" i="3" s="1"/>
  <c r="E100" i="1"/>
  <c r="D100" i="1"/>
  <c r="I94" i="1"/>
  <c r="H94" i="1"/>
  <c r="F94" i="1"/>
  <c r="E94" i="1"/>
  <c r="D94" i="1"/>
  <c r="I92" i="1"/>
  <c r="H92" i="1"/>
  <c r="F92" i="1"/>
  <c r="E92" i="1"/>
  <c r="D92" i="1"/>
  <c r="I89" i="1"/>
  <c r="H89" i="1"/>
  <c r="E48" i="3" s="1"/>
  <c r="F89" i="1"/>
  <c r="C48" i="3" s="1"/>
  <c r="E89" i="1"/>
  <c r="I84" i="1"/>
  <c r="H84" i="1"/>
  <c r="F84" i="1"/>
  <c r="C46" i="3" s="1"/>
  <c r="E84" i="1"/>
  <c r="D84" i="1"/>
  <c r="I80" i="1"/>
  <c r="H80" i="1"/>
  <c r="E45" i="3" s="1"/>
  <c r="F80" i="1"/>
  <c r="E80" i="1"/>
  <c r="E85" i="1" s="1"/>
  <c r="D80" i="1"/>
  <c r="I76" i="1"/>
  <c r="F76" i="1"/>
  <c r="C43" i="3" s="1"/>
  <c r="E76" i="1"/>
  <c r="I72" i="1"/>
  <c r="H72" i="1"/>
  <c r="F72" i="1"/>
  <c r="E72" i="1"/>
  <c r="D72" i="1"/>
  <c r="I69" i="1"/>
  <c r="I70" i="1" s="1"/>
  <c r="F69" i="1"/>
  <c r="E69" i="1"/>
  <c r="D69" i="1"/>
  <c r="F66" i="1"/>
  <c r="E66" i="1"/>
  <c r="D66" i="1"/>
  <c r="I58" i="1"/>
  <c r="H58" i="1"/>
  <c r="F58" i="1"/>
  <c r="E58" i="1"/>
  <c r="D58" i="1"/>
  <c r="I55" i="1"/>
  <c r="H55" i="1"/>
  <c r="E38" i="3" s="1"/>
  <c r="F55" i="1"/>
  <c r="E55" i="1"/>
  <c r="D55" i="1"/>
  <c r="I49" i="1"/>
  <c r="H49" i="1"/>
  <c r="F49" i="1"/>
  <c r="E49" i="1"/>
  <c r="D49" i="1"/>
  <c r="I47" i="1"/>
  <c r="H47" i="1"/>
  <c r="F47" i="1"/>
  <c r="E47" i="1"/>
  <c r="D47" i="1"/>
  <c r="I44" i="1"/>
  <c r="H44" i="1"/>
  <c r="F44" i="1"/>
  <c r="E44" i="1"/>
  <c r="D44" i="1"/>
  <c r="I42" i="1"/>
  <c r="H42" i="1"/>
  <c r="F42" i="1"/>
  <c r="E42" i="1"/>
  <c r="D42" i="1"/>
  <c r="I39" i="1"/>
  <c r="H39" i="1"/>
  <c r="F39" i="1"/>
  <c r="E39" i="1"/>
  <c r="D39" i="1"/>
  <c r="F37" i="1"/>
  <c r="E37" i="1"/>
  <c r="D37" i="1"/>
  <c r="I33" i="1"/>
  <c r="F33" i="1"/>
  <c r="E33" i="1"/>
  <c r="D33" i="1"/>
  <c r="H85" i="1" l="1"/>
  <c r="E46" i="3"/>
  <c r="F85" i="1"/>
  <c r="C45" i="3"/>
  <c r="H111" i="1"/>
  <c r="B322" i="2" s="1"/>
  <c r="F59" i="1"/>
  <c r="C38" i="3"/>
  <c r="H59" i="1"/>
  <c r="H113" i="1"/>
  <c r="D59" i="1"/>
  <c r="D85" i="1"/>
  <c r="E59" i="1"/>
  <c r="I59" i="1"/>
  <c r="D70" i="1"/>
  <c r="F70" i="1"/>
  <c r="C42" i="3" s="1"/>
  <c r="I85" i="1"/>
  <c r="E70" i="1"/>
  <c r="I111" i="1"/>
  <c r="F111" i="1"/>
  <c r="G112" i="1" s="1"/>
  <c r="J30" i="3"/>
  <c r="E35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J315" i="2"/>
  <c r="J311" i="2"/>
  <c r="J308" i="2"/>
  <c r="J305" i="2"/>
  <c r="J303" i="2"/>
  <c r="J301" i="2"/>
  <c r="J268" i="2"/>
  <c r="J265" i="2"/>
  <c r="J259" i="2"/>
  <c r="J249" i="2"/>
  <c r="J239" i="2"/>
  <c r="J229" i="2"/>
  <c r="J212" i="2"/>
  <c r="J210" i="2"/>
  <c r="J206" i="2"/>
  <c r="J204" i="2"/>
  <c r="J200" i="2"/>
  <c r="J191" i="2"/>
  <c r="J168" i="2"/>
  <c r="J164" i="2"/>
  <c r="J162" i="2"/>
  <c r="J157" i="2"/>
  <c r="J150" i="2"/>
  <c r="J139" i="2"/>
  <c r="J133" i="2"/>
  <c r="J104" i="2"/>
  <c r="J94" i="2"/>
  <c r="J92" i="2"/>
  <c r="J73" i="2"/>
  <c r="J57" i="2"/>
  <c r="J50" i="2"/>
  <c r="J38" i="2"/>
  <c r="J35" i="2"/>
  <c r="J28" i="2"/>
  <c r="J21" i="2"/>
  <c r="J13" i="2"/>
  <c r="J11" i="2"/>
  <c r="J9" i="2"/>
  <c r="I311" i="2"/>
  <c r="J45" i="3" s="1"/>
  <c r="I308" i="2"/>
  <c r="I305" i="2"/>
  <c r="I303" i="2"/>
  <c r="J44" i="3" s="1"/>
  <c r="J43" i="3"/>
  <c r="I268" i="2"/>
  <c r="I265" i="2"/>
  <c r="J41" i="3"/>
  <c r="J42" i="3"/>
  <c r="J40" i="3"/>
  <c r="I212" i="2"/>
  <c r="I210" i="2"/>
  <c r="J39" i="3" s="1"/>
  <c r="J36" i="3"/>
  <c r="I200" i="2"/>
  <c r="J35" i="3" s="1"/>
  <c r="I168" i="2"/>
  <c r="J31" i="3" s="1"/>
  <c r="I164" i="2"/>
  <c r="I162" i="2"/>
  <c r="J28" i="3"/>
  <c r="I150" i="2"/>
  <c r="J27" i="3" s="1"/>
  <c r="J25" i="3"/>
  <c r="J24" i="3"/>
  <c r="J21" i="3"/>
  <c r="J22" i="3"/>
  <c r="I94" i="2"/>
  <c r="J19" i="3"/>
  <c r="I38" i="2"/>
  <c r="J15" i="3" s="1"/>
  <c r="J14" i="3"/>
  <c r="J13" i="3"/>
  <c r="I13" i="2"/>
  <c r="J10" i="3"/>
  <c r="E51" i="3"/>
  <c r="E34" i="3"/>
  <c r="E33" i="3"/>
  <c r="D29" i="3"/>
  <c r="C29" i="3"/>
  <c r="D28" i="3"/>
  <c r="C28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C19" i="3"/>
  <c r="D19" i="3"/>
  <c r="D18" i="3"/>
  <c r="C18" i="3"/>
  <c r="D10" i="3"/>
  <c r="D11" i="3"/>
  <c r="D12" i="3"/>
  <c r="D13" i="3"/>
  <c r="C14" i="3"/>
  <c r="D14" i="3"/>
  <c r="D15" i="3"/>
  <c r="D16" i="3"/>
  <c r="D17" i="3"/>
  <c r="C17" i="3"/>
  <c r="C16" i="3"/>
  <c r="C15" i="3"/>
  <c r="C13" i="3"/>
  <c r="C12" i="3"/>
  <c r="C11" i="3"/>
  <c r="C10" i="3"/>
  <c r="C39" i="3"/>
  <c r="C35" i="3"/>
  <c r="C33" i="3"/>
  <c r="G315" i="2"/>
  <c r="H46" i="3" s="1"/>
  <c r="G305" i="2"/>
  <c r="G303" i="2"/>
  <c r="H44" i="3"/>
  <c r="G301" i="2"/>
  <c r="H43" i="3" s="1"/>
  <c r="G268" i="2"/>
  <c r="G259" i="2"/>
  <c r="G249" i="2"/>
  <c r="H41" i="3" s="1"/>
  <c r="G239" i="2"/>
  <c r="H42" i="3"/>
  <c r="G229" i="2"/>
  <c r="H40" i="3"/>
  <c r="G191" i="2"/>
  <c r="H32" i="3" s="1"/>
  <c r="G168" i="2"/>
  <c r="H31" i="3" s="1"/>
  <c r="G164" i="2"/>
  <c r="H30" i="3" s="1"/>
  <c r="H29" i="3"/>
  <c r="G157" i="2"/>
  <c r="G150" i="2"/>
  <c r="H27" i="3" s="1"/>
  <c r="G139" i="2"/>
  <c r="H25" i="3" s="1"/>
  <c r="G133" i="2"/>
  <c r="H24" i="3" s="1"/>
  <c r="H21" i="3"/>
  <c r="G104" i="2"/>
  <c r="H22" i="3" s="1"/>
  <c r="G94" i="2"/>
  <c r="G92" i="2"/>
  <c r="H19" i="3" s="1"/>
  <c r="G73" i="2"/>
  <c r="H18" i="3" s="1"/>
  <c r="G57" i="2"/>
  <c r="G58" i="2" s="1"/>
  <c r="H17" i="3" s="1"/>
  <c r="G35" i="2"/>
  <c r="H14" i="3"/>
  <c r="G28" i="2"/>
  <c r="H13" i="3" s="1"/>
  <c r="G21" i="2"/>
  <c r="H12" i="3" s="1"/>
  <c r="G9" i="2"/>
  <c r="H10" i="3" s="1"/>
  <c r="E204" i="2"/>
  <c r="G204" i="2"/>
  <c r="H36" i="3" s="1"/>
  <c r="H204" i="2"/>
  <c r="I36" i="3" s="1"/>
  <c r="F204" i="2"/>
  <c r="G206" i="2"/>
  <c r="H37" i="3" s="1"/>
  <c r="H164" i="2"/>
  <c r="I30" i="3" s="1"/>
  <c r="F164" i="2"/>
  <c r="F301" i="2"/>
  <c r="F249" i="2"/>
  <c r="F239" i="2"/>
  <c r="F229" i="2"/>
  <c r="F212" i="2"/>
  <c r="F210" i="2"/>
  <c r="F206" i="2"/>
  <c r="F200" i="2"/>
  <c r="F191" i="2"/>
  <c r="F168" i="2"/>
  <c r="F162" i="2"/>
  <c r="F157" i="2"/>
  <c r="F150" i="2"/>
  <c r="F139" i="2"/>
  <c r="F133" i="2"/>
  <c r="F104" i="2"/>
  <c r="F92" i="2"/>
  <c r="F73" i="2"/>
  <c r="F57" i="2"/>
  <c r="F50" i="2"/>
  <c r="F38" i="2"/>
  <c r="F35" i="2"/>
  <c r="F28" i="2"/>
  <c r="F21" i="2"/>
  <c r="F13" i="2"/>
  <c r="F11" i="2"/>
  <c r="F9" i="2"/>
  <c r="H315" i="2"/>
  <c r="I46" i="3" s="1"/>
  <c r="H311" i="2"/>
  <c r="I45" i="3" s="1"/>
  <c r="G311" i="2"/>
  <c r="H45" i="3" s="1"/>
  <c r="H308" i="2"/>
  <c r="G308" i="2"/>
  <c r="H305" i="2"/>
  <c r="H303" i="2"/>
  <c r="I44" i="3" s="1"/>
  <c r="H301" i="2"/>
  <c r="H268" i="2"/>
  <c r="H259" i="2"/>
  <c r="H249" i="2"/>
  <c r="I41" i="3" s="1"/>
  <c r="H239" i="2"/>
  <c r="I42" i="3" s="1"/>
  <c r="H229" i="2"/>
  <c r="I40" i="3" s="1"/>
  <c r="H212" i="2"/>
  <c r="G212" i="2"/>
  <c r="H210" i="2"/>
  <c r="I39" i="3" s="1"/>
  <c r="G210" i="2"/>
  <c r="H39" i="3" s="1"/>
  <c r="H206" i="2"/>
  <c r="I37" i="3" s="1"/>
  <c r="H200" i="2"/>
  <c r="I35" i="3" s="1"/>
  <c r="G200" i="2"/>
  <c r="H35" i="3" s="1"/>
  <c r="H191" i="2"/>
  <c r="H162" i="2"/>
  <c r="I28" i="3"/>
  <c r="I27" i="3"/>
  <c r="H139" i="2"/>
  <c r="I25" i="3" s="1"/>
  <c r="H133" i="2"/>
  <c r="I24" i="3" s="1"/>
  <c r="I22" i="3"/>
  <c r="H94" i="2"/>
  <c r="H95" i="2" s="1"/>
  <c r="I19" i="3"/>
  <c r="I18" i="3"/>
  <c r="G50" i="2"/>
  <c r="H38" i="2"/>
  <c r="I15" i="3" s="1"/>
  <c r="G38" i="2"/>
  <c r="H15" i="3"/>
  <c r="H35" i="2"/>
  <c r="I14" i="3" s="1"/>
  <c r="H28" i="2"/>
  <c r="I13" i="3" s="1"/>
  <c r="H21" i="2"/>
  <c r="I12" i="3" s="1"/>
  <c r="H13" i="2"/>
  <c r="G13" i="2"/>
  <c r="H11" i="2"/>
  <c r="I11" i="3" s="1"/>
  <c r="G11" i="2"/>
  <c r="H11" i="3" s="1"/>
  <c r="I10" i="3"/>
  <c r="C51" i="3"/>
  <c r="C34" i="3"/>
  <c r="E200" i="2"/>
  <c r="E168" i="2"/>
  <c r="E301" i="2"/>
  <c r="E239" i="2"/>
  <c r="E229" i="2"/>
  <c r="E191" i="2"/>
  <c r="E164" i="2"/>
  <c r="E162" i="2"/>
  <c r="E157" i="2"/>
  <c r="E150" i="2"/>
  <c r="E139" i="2"/>
  <c r="E104" i="2"/>
  <c r="E133" i="2"/>
  <c r="E140" i="2" s="1"/>
  <c r="E94" i="2"/>
  <c r="E92" i="2"/>
  <c r="E73" i="2"/>
  <c r="E57" i="2"/>
  <c r="E50" i="2"/>
  <c r="E38" i="2"/>
  <c r="E35" i="2"/>
  <c r="E28" i="2"/>
  <c r="E21" i="2"/>
  <c r="E265" i="2"/>
  <c r="E249" i="2"/>
  <c r="E259" i="2"/>
  <c r="E13" i="2"/>
  <c r="E11" i="2"/>
  <c r="E9" i="2"/>
  <c r="F94" i="2"/>
  <c r="E206" i="2"/>
  <c r="E210" i="2"/>
  <c r="E212" i="2"/>
  <c r="F259" i="2"/>
  <c r="E268" i="2"/>
  <c r="E303" i="2"/>
  <c r="F303" i="2"/>
  <c r="E305" i="2"/>
  <c r="F305" i="2"/>
  <c r="E308" i="2"/>
  <c r="F308" i="2"/>
  <c r="E311" i="2"/>
  <c r="F311" i="2"/>
  <c r="E315" i="2"/>
  <c r="F315" i="2"/>
  <c r="E60" i="3"/>
  <c r="I32" i="3" l="1"/>
  <c r="H192" i="2"/>
  <c r="I33" i="3" s="1"/>
  <c r="D111" i="1"/>
  <c r="J29" i="3"/>
  <c r="I192" i="2"/>
  <c r="J33" i="3" s="1"/>
  <c r="E111" i="1"/>
  <c r="E95" i="2"/>
  <c r="E32" i="3"/>
  <c r="D32" i="3"/>
  <c r="D53" i="3" s="1"/>
  <c r="E112" i="1"/>
  <c r="J12" i="3"/>
  <c r="I112" i="1"/>
  <c r="I43" i="3"/>
  <c r="I53" i="3" s="1"/>
  <c r="F140" i="2"/>
  <c r="I21" i="3"/>
  <c r="J17" i="3"/>
  <c r="J58" i="2"/>
  <c r="H58" i="2"/>
  <c r="I17" i="3" s="1"/>
  <c r="F58" i="2"/>
  <c r="F192" i="2"/>
  <c r="F95" i="2"/>
  <c r="E192" i="2"/>
  <c r="J192" i="2"/>
  <c r="I140" i="2"/>
  <c r="J140" i="2"/>
  <c r="J26" i="3"/>
  <c r="E58" i="2"/>
  <c r="J95" i="2"/>
  <c r="H20" i="3"/>
  <c r="C32" i="3"/>
  <c r="E47" i="3"/>
  <c r="I26" i="3"/>
  <c r="H140" i="2"/>
  <c r="I20" i="3"/>
  <c r="J18" i="3"/>
  <c r="J20" i="3" s="1"/>
  <c r="I95" i="2"/>
  <c r="I317" i="2" s="1"/>
  <c r="B323" i="2" s="1"/>
  <c r="B326" i="2" s="1"/>
  <c r="I29" i="3"/>
  <c r="G140" i="2"/>
  <c r="J11" i="3"/>
  <c r="H26" i="3"/>
  <c r="G95" i="2"/>
  <c r="H28" i="3"/>
  <c r="G192" i="2"/>
  <c r="H33" i="3" s="1"/>
  <c r="H53" i="3" s="1"/>
  <c r="C40" i="3"/>
  <c r="C47" i="3"/>
  <c r="E39" i="3"/>
  <c r="E40" i="3" s="1"/>
  <c r="J53" i="3" l="1"/>
  <c r="C53" i="3"/>
  <c r="C57" i="3" s="1"/>
  <c r="E53" i="3"/>
  <c r="D57" i="3"/>
  <c r="E317" i="2"/>
  <c r="H317" i="2"/>
  <c r="E57" i="3"/>
  <c r="J317" i="2"/>
  <c r="F317" i="2"/>
  <c r="G317" i="2"/>
  <c r="C59" i="3"/>
  <c r="D59" i="3"/>
  <c r="E59" i="3"/>
  <c r="F318" i="2" l="1"/>
  <c r="E61" i="3"/>
  <c r="H318" i="2"/>
  <c r="J318" i="2"/>
  <c r="N22" i="3"/>
</calcChain>
</file>

<file path=xl/sharedStrings.xml><?xml version="1.0" encoding="utf-8"?>
<sst xmlns="http://schemas.openxmlformats.org/spreadsheetml/2006/main" count="789" uniqueCount="450">
  <si>
    <t>ROZPOČTOVÉ PŘÍJMY</t>
  </si>
  <si>
    <t>komentář</t>
  </si>
  <si>
    <t>§</t>
  </si>
  <si>
    <t>Položka</t>
  </si>
  <si>
    <t>plán</t>
  </si>
  <si>
    <t>skutečnost</t>
  </si>
  <si>
    <t>Daň z příjmů FO ze závislé činnosti</t>
  </si>
  <si>
    <t>Daň z příjmů FO ze samostatně výdělečné činnosti</t>
  </si>
  <si>
    <t>Daň z příjmů FO z kapitálových výnosů</t>
  </si>
  <si>
    <t>Daň z příjmů právnických osob</t>
  </si>
  <si>
    <t>Daň z příjmů právnických osob za obce</t>
  </si>
  <si>
    <t>Daň z přidané hodnoty</t>
  </si>
  <si>
    <t>Odvody za odnění půdy ze ZPF</t>
  </si>
  <si>
    <t>Poplatky za odnětí pozemků plnění funkcí lesa</t>
  </si>
  <si>
    <t>Poplatek za likvidaci komunálního odpadu</t>
  </si>
  <si>
    <t>Poplatek ze psů</t>
  </si>
  <si>
    <t>zvýšení popl</t>
  </si>
  <si>
    <t>Poplatek za lázeňský nebo rekreační pobyt</t>
  </si>
  <si>
    <t>Poplatek za užívání veřejného prostranství</t>
  </si>
  <si>
    <t>Poplatek z ubytovací kapacity</t>
  </si>
  <si>
    <t>Poplatek za provozovaný výherní hrací přístroj</t>
  </si>
  <si>
    <t>Odvod výtěžku z provozování loterií</t>
  </si>
  <si>
    <t>Odvod z výherních hracích přístrojů</t>
  </si>
  <si>
    <t>Správní poplatky</t>
  </si>
  <si>
    <t>ověření, běžné agendy</t>
  </si>
  <si>
    <t>Daň z nemovitosti</t>
  </si>
  <si>
    <t>Neinv. Přijaté transfery ze stát. rozpočtu - volby</t>
  </si>
  <si>
    <t>Neinv. Přijaté transfery ze stát. rozpočtu - st.správa a školy</t>
  </si>
  <si>
    <t>na státní správu</t>
  </si>
  <si>
    <t>Ostatní neinvestiční transfery ze státního rozpočtu</t>
  </si>
  <si>
    <t>Neinvestiční přijaté transfery od obcí</t>
  </si>
  <si>
    <t>v r. 2014 už nebude</t>
  </si>
  <si>
    <t>Neinvestiční přijaté transfery od krajů</t>
  </si>
  <si>
    <t>dotace kraj - muzeum, lesy, hasiči…</t>
  </si>
  <si>
    <t>Neinvestiční přijaté transfery</t>
  </si>
  <si>
    <t>Ostatní neinvestiční transfery od rozpočtů územní úrovně - VZ</t>
  </si>
  <si>
    <t>převody z rozpočtových účtů</t>
  </si>
  <si>
    <t>Ostatní investiční přijaté transfery ze státního rozpočtu</t>
  </si>
  <si>
    <t>Investiční přijaté transfery od krajů</t>
  </si>
  <si>
    <t>dotace přechod</t>
  </si>
  <si>
    <t xml:space="preserve">Investiční přijaté transfery </t>
  </si>
  <si>
    <t>PŘÍJMY DAŇOVÉ, Z POPLATKŮ A DOTACÍ</t>
  </si>
  <si>
    <t>Příjmy z vlastní činnosti jinde nespecifikované</t>
  </si>
  <si>
    <t>Příjmy z pronájmu pozemků</t>
  </si>
  <si>
    <t>Příjmy z prodeje pozemků</t>
  </si>
  <si>
    <t>autoservis</t>
  </si>
  <si>
    <t xml:space="preserve">Podnikání a restruktur.v zeměděl. a potr. </t>
  </si>
  <si>
    <t>Příjmy z poskytování služeb a výrobků - pěstební činnost</t>
  </si>
  <si>
    <t>lesy - zjistit</t>
  </si>
  <si>
    <t>Lesní hospodářství</t>
  </si>
  <si>
    <t>Příjmy z pronájmu ostatních nemovitostí</t>
  </si>
  <si>
    <t xml:space="preserve">doplatek dlužníci </t>
  </si>
  <si>
    <t>doplatek dlužníci</t>
  </si>
  <si>
    <t>Příjmy z prodeje krátkodobého majetku</t>
  </si>
  <si>
    <t>Vnitřní obchod, služby a cestovní ruch</t>
  </si>
  <si>
    <t>Ostatní přijaté vratky transferů</t>
  </si>
  <si>
    <t>nedočerpáno ze školy</t>
  </si>
  <si>
    <t>Zařízení předškolní výchovy a základní vzdělávání</t>
  </si>
  <si>
    <t>Příjmy z poskytování služeb a výrobků</t>
  </si>
  <si>
    <t>Přijaté nekapitálové příspěvky a náhrady</t>
  </si>
  <si>
    <t>Pozemní komunikace</t>
  </si>
  <si>
    <t>Stavoka</t>
  </si>
  <si>
    <t>Pitná voda</t>
  </si>
  <si>
    <t>Činnosti knihovnické</t>
  </si>
  <si>
    <t>Činnosti muzeí a galerií</t>
  </si>
  <si>
    <t>Kultura</t>
  </si>
  <si>
    <t>Ostatní činnosti v záležitotech kultury,církve</t>
  </si>
  <si>
    <t>školní hřiště</t>
  </si>
  <si>
    <t>Ostatní nedaňové příjmy jinde nezařazené</t>
  </si>
  <si>
    <t>přijaté pojistné náhrady</t>
  </si>
  <si>
    <t>Tělovýchova</t>
  </si>
  <si>
    <t>reklama</t>
  </si>
  <si>
    <t>Příjmy z pronájmů ostatních nemovitostí</t>
  </si>
  <si>
    <t>sokolovna</t>
  </si>
  <si>
    <t>Ostatní tělovýchovná činnost</t>
  </si>
  <si>
    <t>Ochrana památek a péče o kulturní dědictví</t>
  </si>
  <si>
    <t>příjem za plyn, vodu a el. od nájemníků</t>
  </si>
  <si>
    <t>Příjmy z prodeje ostatních nemovitostí a jejich částí</t>
  </si>
  <si>
    <t>Bytové hospodářství</t>
  </si>
  <si>
    <t>veřejné osvětlení</t>
  </si>
  <si>
    <t>Příjmy z poplatků za pronájem hrobového místa</t>
  </si>
  <si>
    <t>Pohřebnictví</t>
  </si>
  <si>
    <t>žebřík</t>
  </si>
  <si>
    <t>pošta, kadeřnictví</t>
  </si>
  <si>
    <t>Komunální služby a územní rozvoj</t>
  </si>
  <si>
    <t>za kontejnery</t>
  </si>
  <si>
    <t>Příjmy z prodeje zboží</t>
  </si>
  <si>
    <t>pytle</t>
  </si>
  <si>
    <t>Nekapitálové příspěvky a náhrady</t>
  </si>
  <si>
    <t>třídění</t>
  </si>
  <si>
    <t>Nakládání s odpady</t>
  </si>
  <si>
    <t>opál</t>
  </si>
  <si>
    <t>Ochrana přírody a krajiny</t>
  </si>
  <si>
    <t>Požární ochrana - dobrovolná část</t>
  </si>
  <si>
    <t>zpravodaj</t>
  </si>
  <si>
    <t>pronájem zasedačky</t>
  </si>
  <si>
    <t>Přijaté nakapitálové příspěvky a náhrady</t>
  </si>
  <si>
    <t>Regionální a místní správa</t>
  </si>
  <si>
    <t>Příjmy z úroků</t>
  </si>
  <si>
    <t>Obecné příjmy a výdaje z finančních operací</t>
  </si>
  <si>
    <t>Převody vlastním fondům v rozp. Územní úrovně</t>
  </si>
  <si>
    <t>pojištění funkčně nespecifikované</t>
  </si>
  <si>
    <t>Ostatní činnosti</t>
  </si>
  <si>
    <t>PŘÍJMY CELKEM</t>
  </si>
  <si>
    <t>ROZPOČTOVÉ VÝDAJE</t>
  </si>
  <si>
    <t>Nájemné</t>
  </si>
  <si>
    <t>pozemek Cidlina</t>
  </si>
  <si>
    <t>pozemek Cidlina hřiště</t>
  </si>
  <si>
    <t>Nákup ostatních služeb</t>
  </si>
  <si>
    <t>např. geodet. zaměření</t>
  </si>
  <si>
    <t>Nákup kolků</t>
  </si>
  <si>
    <t>Pozemky</t>
  </si>
  <si>
    <t>Zámecká, zastávka</t>
  </si>
  <si>
    <t>Ostatní neinvestiční náklady jinde nezařazené</t>
  </si>
  <si>
    <t>Zemědělská a potravinářská činnost</t>
  </si>
  <si>
    <t>Nákup ostatních služeb - pěstební činnost</t>
  </si>
  <si>
    <t>Nákup materiálu jinde nezařazený</t>
  </si>
  <si>
    <t>dopr značky</t>
  </si>
  <si>
    <t>PD cyklost</t>
  </si>
  <si>
    <t>pasport, dozor, PD Těšín</t>
  </si>
  <si>
    <t>PD chodníky</t>
  </si>
  <si>
    <t>PD Kumburská,Bradlecká</t>
  </si>
  <si>
    <t>Opravy a udržování</t>
  </si>
  <si>
    <t>taras, chodníky vř</t>
  </si>
  <si>
    <t>taras,vč.PD</t>
  </si>
  <si>
    <t xml:space="preserve">Kumb,Bradl. </t>
  </si>
  <si>
    <t>Platby daní a poplatků SR</t>
  </si>
  <si>
    <t>Úhrady sankcí jiným rozpočtům</t>
  </si>
  <si>
    <t>Platby daní a poplatků</t>
  </si>
  <si>
    <t>Budovy, haly a stavby</t>
  </si>
  <si>
    <t>chodníky</t>
  </si>
  <si>
    <t>přechod</t>
  </si>
  <si>
    <t>Drobný hmotný dlouhodobý majetek</t>
  </si>
  <si>
    <t>st.povolení vrt</t>
  </si>
  <si>
    <t>Platby daní a poplatků státnímu rozpočtu</t>
  </si>
  <si>
    <t>vrt Žen 1</t>
  </si>
  <si>
    <t>Studená voda</t>
  </si>
  <si>
    <t>Služby telekomunikací a radiokomunikací</t>
  </si>
  <si>
    <t>opravy a udržování</t>
  </si>
  <si>
    <t>dmychadlo na ČOV</t>
  </si>
  <si>
    <t>Odvádění a čištění odpadních vod</t>
  </si>
  <si>
    <t>náhon ?</t>
  </si>
  <si>
    <t>Vodní toky a vodohospodářská díla</t>
  </si>
  <si>
    <t>Neinvestiční příspěvky příspěvkovým org. - MŠ</t>
  </si>
  <si>
    <t>Stroje, přístroje a zařízení</t>
  </si>
  <si>
    <t>Předškolní zařízení</t>
  </si>
  <si>
    <t>kotelna</t>
  </si>
  <si>
    <t>doprava žáků</t>
  </si>
  <si>
    <t>okolí školy</t>
  </si>
  <si>
    <t>lino, parkety tělocv.</t>
  </si>
  <si>
    <t>podlaha jídelna</t>
  </si>
  <si>
    <t>lino,výlevka,svod</t>
  </si>
  <si>
    <t>Neinvestiční příspěvky příspěvkovým org.- ZŠ</t>
  </si>
  <si>
    <t>asistent + pedagog</t>
  </si>
  <si>
    <t>asistent pedagoga</t>
  </si>
  <si>
    <t>Neinvestiční dotace zřízeným příspěvkovým školám</t>
  </si>
  <si>
    <t>Budovy, haly, stavby</t>
  </si>
  <si>
    <t>zateplení, vzduchotechnika</t>
  </si>
  <si>
    <t>zateplení + vzduchotechnika</t>
  </si>
  <si>
    <t>Základní škola</t>
  </si>
  <si>
    <t>Zařízení předškolní výchovy a základního vzdělávání</t>
  </si>
  <si>
    <t xml:space="preserve">Platy zaměstnanců </t>
  </si>
  <si>
    <t>Ostatní osobní výdaje</t>
  </si>
  <si>
    <t>zástup</t>
  </si>
  <si>
    <t>Pojistné na sociální zabezpečení</t>
  </si>
  <si>
    <t>Pojistné na veřejné zdravotní pojištění</t>
  </si>
  <si>
    <t>Knihy, učební pomůcky, tisk</t>
  </si>
  <si>
    <t>Plyn</t>
  </si>
  <si>
    <t>Elektrická energie</t>
  </si>
  <si>
    <t>Programové vybavení</t>
  </si>
  <si>
    <t>Cestovné</t>
  </si>
  <si>
    <t>Knihy, učební pomůcky a tisk</t>
  </si>
  <si>
    <t>vrata, skříňka</t>
  </si>
  <si>
    <t>Služby pošt</t>
  </si>
  <si>
    <t>Zprac. Dat a služby souv. S inform. A komunik. Technologiemi</t>
  </si>
  <si>
    <t>Pohoštění</t>
  </si>
  <si>
    <t>programové vybavení</t>
  </si>
  <si>
    <t>SW muzeum</t>
  </si>
  <si>
    <t>osatní osobní výdaje</t>
  </si>
  <si>
    <t>Kultura celkem</t>
  </si>
  <si>
    <t>dozor, vř</t>
  </si>
  <si>
    <t xml:space="preserve">program regenerace </t>
  </si>
  <si>
    <t>roubenka</t>
  </si>
  <si>
    <t>kostel</t>
  </si>
  <si>
    <t>Neinvestiční transfery církvím</t>
  </si>
  <si>
    <t>Účelové neinvestiční transfery nepodikajícím FO</t>
  </si>
  <si>
    <t>Ostatní neinvestiční transfery obyvatelstvu</t>
  </si>
  <si>
    <t>Zachování a obnova kulturních památek</t>
  </si>
  <si>
    <t>spol.akce,</t>
  </si>
  <si>
    <t>propag mater,</t>
  </si>
  <si>
    <t>kronika, medaile</t>
  </si>
  <si>
    <t>dět den Ž + Cidl</t>
  </si>
  <si>
    <t>Věcné dary</t>
  </si>
  <si>
    <t>senioři, žáci 9.tříd</t>
  </si>
  <si>
    <t>varhany</t>
  </si>
  <si>
    <t>granty sdružením</t>
  </si>
  <si>
    <t>Dary obyvatelstvu</t>
  </si>
  <si>
    <t>vítání občánků</t>
  </si>
  <si>
    <t>Ostatní záležitosti kultury</t>
  </si>
  <si>
    <t>písek</t>
  </si>
  <si>
    <t>Úroky vlastní</t>
  </si>
  <si>
    <t>Pohonné hmoty a maziva</t>
  </si>
  <si>
    <t>CEP</t>
  </si>
  <si>
    <t>podlaha jeviště</t>
  </si>
  <si>
    <t>podlaha,údržba</t>
  </si>
  <si>
    <t>okap, podlaha sokolovna</t>
  </si>
  <si>
    <t>průmyslový vysavač</t>
  </si>
  <si>
    <t>Sportovní zařízení v majetku obce</t>
  </si>
  <si>
    <t>Neinvestiční transfery občanským sdružením</t>
  </si>
  <si>
    <t>dotace z hracích aut.</t>
  </si>
  <si>
    <t>kabiny hřiště</t>
  </si>
  <si>
    <t>sociální zařízení hřiště</t>
  </si>
  <si>
    <t>vč.srážkových vod</t>
  </si>
  <si>
    <t>zálohy na všechna odb.místa</t>
  </si>
  <si>
    <t>byty</t>
  </si>
  <si>
    <t>PD, věc. břemena</t>
  </si>
  <si>
    <t>oprava VO Těšín</t>
  </si>
  <si>
    <t>VO Nádražní</t>
  </si>
  <si>
    <t>U Hřiště</t>
  </si>
  <si>
    <t>Veřejné osvětlení</t>
  </si>
  <si>
    <t>Ostatní neinvestiční výdaje jinde nezařazené</t>
  </si>
  <si>
    <t>přeložka VN Hřbitovní</t>
  </si>
  <si>
    <t>územní plánování</t>
  </si>
  <si>
    <t>návrh zadání ÚP</t>
  </si>
  <si>
    <t>územní rozvoj</t>
  </si>
  <si>
    <t>Platy zaměstnanců v pracovním poměru</t>
  </si>
  <si>
    <t>dohody</t>
  </si>
  <si>
    <t>Pojistné za zdravotní pojištění</t>
  </si>
  <si>
    <t>Prádlo, oděv a obuv</t>
  </si>
  <si>
    <t>info tabule, štěpkovač</t>
  </si>
  <si>
    <t>nákupy DHIM</t>
  </si>
  <si>
    <t>dílna, auto</t>
  </si>
  <si>
    <t>Pevná paliva</t>
  </si>
  <si>
    <t>Služby peněžních ústavů</t>
  </si>
  <si>
    <t>pojištění vozidel</t>
  </si>
  <si>
    <t xml:space="preserve">Nájemné </t>
  </si>
  <si>
    <t>traktůrek na zimní údržbu</t>
  </si>
  <si>
    <t>traktůrek</t>
  </si>
  <si>
    <t>KD Cidlina 30tis.</t>
  </si>
  <si>
    <t>trambus</t>
  </si>
  <si>
    <t>Neinvestiční transfery nefinančním podnik. subj.</t>
  </si>
  <si>
    <t>Ostatní neinvestiční transfery VO územ.úrovně</t>
  </si>
  <si>
    <t>silniční daň</t>
  </si>
  <si>
    <t>Platby daní a poplatků krajům, obcím a SF</t>
  </si>
  <si>
    <t>Náhrady mezd v době nemoci</t>
  </si>
  <si>
    <t>Dopravní prostředky</t>
  </si>
  <si>
    <t>nákup vleku</t>
  </si>
  <si>
    <t>Ostatní invest. transfery veřej.rozpočtům územ.úrovně</t>
  </si>
  <si>
    <t>Komunální služby a územní rozvoj jinde nezařazené</t>
  </si>
  <si>
    <t>Komunální služby a územní rozvoj celkem</t>
  </si>
  <si>
    <t>biol.</t>
  </si>
  <si>
    <t>Sběr a svoz komunálních odpadů</t>
  </si>
  <si>
    <t>park</t>
  </si>
  <si>
    <t>park ,sesuv Železný</t>
  </si>
  <si>
    <t>rozvoz obědů</t>
  </si>
  <si>
    <t>obědy rozvoz</t>
  </si>
  <si>
    <t>Sociální péče a pomoc ostatním skupinám obyv.</t>
  </si>
  <si>
    <t>dar povodně</t>
  </si>
  <si>
    <t>Činnost orgánů krizového  řízení na územní úrovni</t>
  </si>
  <si>
    <t>Ostatní platy</t>
  </si>
  <si>
    <t>Ostatní povinné pojistné placené zaměstnavatelem</t>
  </si>
  <si>
    <t>zásahové obleky</t>
  </si>
  <si>
    <t xml:space="preserve"> hadice baterie</t>
  </si>
  <si>
    <t>vč. Cidl</t>
  </si>
  <si>
    <t>hadice, dovybavení</t>
  </si>
  <si>
    <t>pojištění</t>
  </si>
  <si>
    <t>Služby, školení a vzdělávání</t>
  </si>
  <si>
    <t>vrata + Zámezí</t>
  </si>
  <si>
    <t>podlaha has.zbr.</t>
  </si>
  <si>
    <t>přepravní vozidlo</t>
  </si>
  <si>
    <t>dopravní auto přísp</t>
  </si>
  <si>
    <t>Požární ochrana</t>
  </si>
  <si>
    <t>Odměny členům zastupitelstev obcí</t>
  </si>
  <si>
    <t>Povinné pojistné sociální</t>
  </si>
  <si>
    <t>Povinné pojistné zdravotní</t>
  </si>
  <si>
    <t>Zastupitelstvo obce</t>
  </si>
  <si>
    <t>Volby do zastupitelstev krajů, PČR</t>
  </si>
  <si>
    <t>Volby do zastupitelstev územ. samospráv.celků</t>
  </si>
  <si>
    <t>Volby do Evropského parlamentu</t>
  </si>
  <si>
    <t>Sčítání lidu</t>
  </si>
  <si>
    <t xml:space="preserve">Povinné pojistné na úrazové poj. </t>
  </si>
  <si>
    <t>už ne Sbírky</t>
  </si>
  <si>
    <t>počítače</t>
  </si>
  <si>
    <t>PC</t>
  </si>
  <si>
    <t>Konzultační, poradenské a právní služby</t>
  </si>
  <si>
    <t>zpravodaje,KEO,IT tech</t>
  </si>
  <si>
    <t>software</t>
  </si>
  <si>
    <t>služby zpracování dat</t>
  </si>
  <si>
    <t>Poskytované zálohy vlastní pokladně</t>
  </si>
  <si>
    <t xml:space="preserve">Ostatní neinvestiční transfery neziskovým org. </t>
  </si>
  <si>
    <t>Neinv. transfery obcím</t>
  </si>
  <si>
    <t>agendy MÚ Jč</t>
  </si>
  <si>
    <t>Ostatní nákup dlouhodobého nehmot.majetku</t>
  </si>
  <si>
    <t>doplatek ÚPSÚ</t>
  </si>
  <si>
    <t>Činnost místní správy</t>
  </si>
  <si>
    <t>Převody vlastním rozpočtovým účtům</t>
  </si>
  <si>
    <t>Převody vlastním fondům v rozp. území</t>
  </si>
  <si>
    <t>Ostatní finanční operace</t>
  </si>
  <si>
    <t>Finanční  vypořádání minulých let</t>
  </si>
  <si>
    <t>vratky</t>
  </si>
  <si>
    <t>Výdaje z finančního vypořádání min.let mezi krajem a obcemi</t>
  </si>
  <si>
    <t>VÝDAJE CELKEM</t>
  </si>
  <si>
    <t>příjmy - plánované</t>
  </si>
  <si>
    <t>výdaje - plánované</t>
  </si>
  <si>
    <t>splátka úvěru u ČS a.s.</t>
  </si>
  <si>
    <t>výsledek</t>
  </si>
  <si>
    <t xml:space="preserve">  </t>
  </si>
  <si>
    <t>PŘÍJMY</t>
  </si>
  <si>
    <t>VÝDAJE</t>
  </si>
  <si>
    <t>x</t>
  </si>
  <si>
    <t>Odvod za odnětí půdy ze ZPF</t>
  </si>
  <si>
    <t>Zařízení předškolní výchovy a zákl. vzdělávání</t>
  </si>
  <si>
    <t>Poplatky za odnětí pozemků - lesy</t>
  </si>
  <si>
    <t>Neinv. přijaté transfery ze SR - st.správa a školy</t>
  </si>
  <si>
    <t>Komunální služby a úz. rozvoj jinde nezařazené</t>
  </si>
  <si>
    <t>ROZPOČET CELKEM :</t>
  </si>
  <si>
    <t>příjmy</t>
  </si>
  <si>
    <t>výdaje</t>
  </si>
  <si>
    <t>splátky půjček</t>
  </si>
  <si>
    <t>výsledek - přebytek</t>
  </si>
  <si>
    <t>kanalizace Těšín</t>
  </si>
  <si>
    <t>malování sokolovna, lazenak</t>
  </si>
  <si>
    <t>VO Těšín, Tyršova, u školy</t>
  </si>
  <si>
    <t>změna person + o,5 úv.</t>
  </si>
  <si>
    <t>podlaha sokolovna</t>
  </si>
  <si>
    <t>cyklostezka výkup, Rejman výkup</t>
  </si>
  <si>
    <t>vodovod Těšín, oplocení vodojemu</t>
  </si>
  <si>
    <t>oprava sprch, obložení</t>
  </si>
  <si>
    <t>nový územní plán 1.et</t>
  </si>
  <si>
    <t>chodník  u zast</t>
  </si>
  <si>
    <t>radnice statika, veřejné WC</t>
  </si>
  <si>
    <t>odstranění závad z revizí</t>
  </si>
  <si>
    <t>opravy komunikací , ke hřišti</t>
  </si>
  <si>
    <t>menší poplenice</t>
  </si>
  <si>
    <t>Vo za hřištěm</t>
  </si>
  <si>
    <t>KD Cidlina střecha</t>
  </si>
  <si>
    <t>info tabule</t>
  </si>
  <si>
    <t>veřejný rozhlas</t>
  </si>
  <si>
    <t>vč PD</t>
  </si>
  <si>
    <t>PD kanalizace pod silnicí</t>
  </si>
  <si>
    <t>územní plán</t>
  </si>
  <si>
    <t>Přijaté pojistné náhrady</t>
  </si>
  <si>
    <t>Budovy,haly a stavby</t>
  </si>
  <si>
    <t>přijaté nekapitálové příspěvky a náhrady</t>
  </si>
  <si>
    <t>zvýšení podílu obcí na DPH21,4</t>
  </si>
  <si>
    <t>Hřbitovní ?</t>
  </si>
  <si>
    <t>věcná břemena</t>
  </si>
  <si>
    <t>z muzejního spolku</t>
  </si>
  <si>
    <t>program regenerace</t>
  </si>
  <si>
    <t>lesní hospodářský plán</t>
  </si>
  <si>
    <t>kanál pod silnicí 5,8</t>
  </si>
  <si>
    <t>projekt</t>
  </si>
  <si>
    <t>výročí Cidlina, dět. Den</t>
  </si>
  <si>
    <t>sokolvna výčep</t>
  </si>
  <si>
    <t>PD rekon čp.4</t>
  </si>
  <si>
    <t>doplatek UP</t>
  </si>
  <si>
    <t>MT</t>
  </si>
  <si>
    <t>dopr.automobil</t>
  </si>
  <si>
    <t>nábytek</t>
  </si>
  <si>
    <t>pošta okna, restaurování,elektroinst</t>
  </si>
  <si>
    <t>cyklost. Spoluúčast, Hřbitovní</t>
  </si>
  <si>
    <t xml:space="preserve"> Železnice a Zámezí</t>
  </si>
  <si>
    <t>vodovod Těšín, Hřbitovní</t>
  </si>
  <si>
    <t>Kanál Těšín,Hřbitovní</t>
  </si>
  <si>
    <t>plyn Hřbitovní</t>
  </si>
  <si>
    <t>studie Cidlina Vodovod</t>
  </si>
  <si>
    <t>likvidace skládky Achát</t>
  </si>
  <si>
    <t>př-Charita NEI transf nezisk</t>
  </si>
  <si>
    <t>kompostéry</t>
  </si>
  <si>
    <t>plot</t>
  </si>
  <si>
    <t>přísp +IROP odb. účebna,bezb, WC</t>
  </si>
  <si>
    <t>80+ 30 kabiny hřiště</t>
  </si>
  <si>
    <t>Zámezí zastávka, další opravy</t>
  </si>
  <si>
    <t>VO Husova, Mizerova</t>
  </si>
  <si>
    <t>VO Těšín, Hřbitovní</t>
  </si>
  <si>
    <t>Neinvest.přijaté transfery ze stát.rozpočtu - volby</t>
  </si>
  <si>
    <t>Neinvestiční přijaté od krajů</t>
  </si>
  <si>
    <t>Ostatní činnosti v záležitosti kultury, církve</t>
  </si>
  <si>
    <t>Finanční vypořádání minulých let</t>
  </si>
  <si>
    <t>Sestava kompatibility pro rozpočet 2017 pro zveřejnění (10).xls</t>
  </si>
  <si>
    <t>Spustit: 16.1.2018 11:13</t>
  </si>
  <si>
    <t>Následující funkce sešitu nejsou podporovány dřívějšími verzemi aplikace Excel. V případě otevření sešitu v dřívější verzi aplikace Excel nebo v případě uložení sešitu v dřívějším formátu souborů může dojít ke ztrátě nebo omezení uvedených funkcí.</t>
  </si>
  <si>
    <t>Nevýznamná ztráta věrnosti</t>
  </si>
  <si>
    <t>Počet výskytů</t>
  </si>
  <si>
    <t>Verze</t>
  </si>
  <si>
    <t>Některé buňky nebo styly tohoto sešitu obsahují formátování, které není ve vybraném formátu souborů podporováno. Tyto formáty budou převedeny na nejbližší odpovídající formát, který je k dispozici.</t>
  </si>
  <si>
    <t>Excel 97–2003</t>
  </si>
  <si>
    <t>NA ROK 2018</t>
  </si>
  <si>
    <t>zůstatek k 31.12.2017</t>
  </si>
  <si>
    <t>zůstatek úvěru u ČS a.s. k 31.12.2017</t>
  </si>
  <si>
    <t>STAV NESPLACENÝCH ÚVĚRŮ K 31.12.2017</t>
  </si>
  <si>
    <t>financování - zůstatek k 31.12.2017</t>
  </si>
  <si>
    <t>zdroje 2017- zůstatek na účtech k 31.12. 2017</t>
  </si>
  <si>
    <t>Neinv. Transfery podnik. Subjektům FO</t>
  </si>
  <si>
    <t xml:space="preserve">Neinv. Transfery nezisk. a podob. org. </t>
  </si>
  <si>
    <t>Platby aní a poplatků</t>
  </si>
  <si>
    <t>Neinv.transfery PO</t>
  </si>
  <si>
    <t>Vratky veř. Rozp.</t>
  </si>
  <si>
    <t>Ostatní činnosti jinde nezařazené</t>
  </si>
  <si>
    <t>Ostatní neinvestičn výdaje jinde nezařazené</t>
  </si>
  <si>
    <t>Daň z příjmů FO placená plátci</t>
  </si>
  <si>
    <t>Daň z příjmů FO placená poplatníky</t>
  </si>
  <si>
    <t>Daň z příjmů FO vybíraná srážkou</t>
  </si>
  <si>
    <t>Přijaté neinvestiční dary</t>
  </si>
  <si>
    <t>Platby daní a poplatků krajům, obcím</t>
  </si>
  <si>
    <t>Neinvestiční transfery církvím a náboženským společnostem</t>
  </si>
  <si>
    <t>Činnosti registrovaných církví</t>
  </si>
  <si>
    <t>Povinné pojistné na sociální zabezbpečení</t>
  </si>
  <si>
    <t>Povinné pojistné na veřejné zdravotní pojištění</t>
  </si>
  <si>
    <t>Ostatní investiční transfery veřejným rozpočtům</t>
  </si>
  <si>
    <t>Nespecifikované rezervy</t>
  </si>
  <si>
    <t>Ochrana obyvatelstva</t>
  </si>
  <si>
    <t>Ostatní služby a činnosti v oblasti sociální péče</t>
  </si>
  <si>
    <t>nárůst pod. obcí na 23,58%</t>
  </si>
  <si>
    <t>.</t>
  </si>
  <si>
    <t>chodník Menclova, komunkace parcely</t>
  </si>
  <si>
    <t>dostavba Těšín, Hřbitovní</t>
  </si>
  <si>
    <t>Těšín, Hřbitovní</t>
  </si>
  <si>
    <t>podium</t>
  </si>
  <si>
    <t>roubenka, pošta,radnice</t>
  </si>
  <si>
    <t>pumptrack dráha</t>
  </si>
  <si>
    <t>byt pošta</t>
  </si>
  <si>
    <t>VO Mizerova, Žižkova</t>
  </si>
  <si>
    <t xml:space="preserve">VO Hřbitovní </t>
  </si>
  <si>
    <t>ÚP nový</t>
  </si>
  <si>
    <t>zdravotní středisko, příprava, PD</t>
  </si>
  <si>
    <t>nábytek Cidl. Cedule</t>
  </si>
  <si>
    <t>čp.4</t>
  </si>
  <si>
    <t>náhon koupaliště čištění</t>
  </si>
  <si>
    <t>oslavy 700 let a 100 let ČR</t>
  </si>
  <si>
    <t xml:space="preserve">park- trávník, lípy, záhony </t>
  </si>
  <si>
    <t>dotace kompost.  MT</t>
  </si>
  <si>
    <t>buňky koupaliště, plot ke školce</t>
  </si>
  <si>
    <t>dopr. Autom.</t>
  </si>
  <si>
    <t>charita PS</t>
  </si>
  <si>
    <t>Pošta</t>
  </si>
  <si>
    <t>Platy zaměstnanců</t>
  </si>
  <si>
    <t>Pojistné na soc. zabezpečení</t>
  </si>
  <si>
    <t>plyn</t>
  </si>
  <si>
    <t>el.energie</t>
  </si>
  <si>
    <t>Záležitosti pošt</t>
  </si>
  <si>
    <t>El. energie</t>
  </si>
  <si>
    <t>Neinvestiční transfery cizím příspvěkovým organizacím</t>
  </si>
  <si>
    <t>Domovy pro seniory</t>
  </si>
  <si>
    <t>studená voda</t>
  </si>
  <si>
    <t>služby telekomunikací a radiokomunikací</t>
  </si>
  <si>
    <t>Investiční přijaté transfery</t>
  </si>
  <si>
    <t>Zležitosti pošt</t>
  </si>
  <si>
    <t>Činnost registrovaných církví</t>
  </si>
  <si>
    <t xml:space="preserve"> Rozpočet města Železnice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</si>
</sst>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č&quot;"/>
    <numFmt numFmtId="165" formatCode="#,##0.00&quot; Kč&quot;"/>
  </numFmts>
  <fonts count="52" x14ac:knownFonts="1"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1"/>
      <color indexed="18"/>
      <name val="Calibri"/>
      <family val="2"/>
      <charset val="238"/>
    </font>
    <font>
      <sz val="11"/>
      <name val="Calibri"/>
      <family val="2"/>
      <charset val="238"/>
    </font>
    <font>
      <sz val="8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4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8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8"/>
      <name val="Calibri"/>
      <family val="2"/>
      <charset val="238"/>
    </font>
    <font>
      <b/>
      <sz val="11"/>
      <name val="Calibri"/>
      <family val="2"/>
      <charset val="238"/>
    </font>
    <font>
      <i/>
      <sz val="11"/>
      <color indexed="18"/>
      <name val="Calibri"/>
      <family val="2"/>
      <charset val="238"/>
    </font>
    <font>
      <i/>
      <sz val="11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0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i/>
      <sz val="11"/>
      <color indexed="18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0"/>
      <color indexed="10"/>
      <name val="Calibri"/>
      <family val="2"/>
      <charset val="238"/>
    </font>
    <font>
      <sz val="8"/>
      <color indexed="10"/>
      <name val="Calibri"/>
      <family val="2"/>
      <charset val="238"/>
    </font>
    <font>
      <i/>
      <sz val="8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9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sz val="24"/>
      <color indexed="40"/>
      <name val="Bookman Old Style"/>
      <family val="1"/>
      <charset val="238"/>
    </font>
    <font>
      <b/>
      <sz val="16"/>
      <color indexed="40"/>
      <name val="Bookman Old Style"/>
      <family val="1"/>
      <charset val="238"/>
    </font>
    <font>
      <b/>
      <sz val="28"/>
      <color indexed="4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1"/>
      <color indexed="18"/>
      <name val="Bookman Old Style"/>
      <family val="1"/>
      <charset val="238"/>
    </font>
    <font>
      <b/>
      <i/>
      <sz val="9"/>
      <color indexed="8"/>
      <name val="Bookman Old Style"/>
      <family val="1"/>
      <charset val="238"/>
    </font>
    <font>
      <b/>
      <sz val="22"/>
      <color indexed="9"/>
      <name val="Bookman Old Style"/>
      <family val="1"/>
      <charset val="238"/>
    </font>
    <font>
      <i/>
      <sz val="9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sz val="12"/>
      <color indexed="9"/>
      <name val="Calibri"/>
      <family val="2"/>
      <charset val="238"/>
    </font>
    <font>
      <b/>
      <sz val="12"/>
      <color indexed="8"/>
      <name val="Bookman Old Style"/>
      <family val="1"/>
      <charset val="238"/>
    </font>
    <font>
      <b/>
      <sz val="12"/>
      <color indexed="9"/>
      <name val="Bookman Old Style"/>
      <family val="1"/>
      <charset val="238"/>
    </font>
    <font>
      <b/>
      <i/>
      <sz val="12"/>
      <color indexed="8"/>
      <name val="Calibri"/>
      <family val="2"/>
      <charset val="238"/>
    </font>
    <font>
      <b/>
      <i/>
      <sz val="12"/>
      <color indexed="18"/>
      <name val="Calibri"/>
      <family val="2"/>
      <charset val="238"/>
    </font>
    <font>
      <b/>
      <i/>
      <sz val="10"/>
      <name val="Calibri"/>
      <family val="2"/>
      <charset val="238"/>
    </font>
    <font>
      <b/>
      <sz val="18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36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0" fillId="0" borderId="4" xfId="0" applyFont="1" applyBorder="1"/>
    <xf numFmtId="0" fontId="0" fillId="0" borderId="1" xfId="0" applyBorder="1"/>
    <xf numFmtId="0" fontId="8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3" fontId="3" fillId="0" borderId="7" xfId="0" applyNumberFormat="1" applyFont="1" applyBorder="1"/>
    <xf numFmtId="3" fontId="4" fillId="0" borderId="0" xfId="0" applyNumberFormat="1" applyFont="1"/>
    <xf numFmtId="3" fontId="5" fillId="0" borderId="0" xfId="0" applyNumberFormat="1" applyFont="1"/>
    <xf numFmtId="3" fontId="2" fillId="0" borderId="8" xfId="0" applyNumberFormat="1" applyFont="1" applyBorder="1"/>
    <xf numFmtId="3" fontId="3" fillId="0" borderId="9" xfId="0" applyNumberFormat="1" applyFont="1" applyBorder="1"/>
    <xf numFmtId="0" fontId="0" fillId="0" borderId="4" xfId="0" applyFont="1" applyBorder="1" applyAlignment="1">
      <alignment horizontal="left"/>
    </xf>
    <xf numFmtId="3" fontId="2" fillId="0" borderId="8" xfId="0" applyNumberFormat="1" applyFont="1" applyFill="1" applyBorder="1"/>
    <xf numFmtId="3" fontId="8" fillId="0" borderId="5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2" borderId="4" xfId="0" applyFont="1" applyFill="1" applyBorder="1"/>
    <xf numFmtId="0" fontId="8" fillId="2" borderId="4" xfId="0" applyFont="1" applyFill="1" applyBorder="1" applyAlignment="1">
      <alignment horizontal="center" vertical="center"/>
    </xf>
    <xf numFmtId="3" fontId="11" fillId="2" borderId="8" xfId="0" applyNumberFormat="1" applyFont="1" applyFill="1" applyBorder="1"/>
    <xf numFmtId="3" fontId="12" fillId="2" borderId="9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3" fontId="3" fillId="0" borderId="9" xfId="0" applyNumberFormat="1" applyFont="1" applyFill="1" applyBorder="1"/>
    <xf numFmtId="3" fontId="13" fillId="0" borderId="9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8" fillId="5" borderId="1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3" fontId="15" fillId="5" borderId="8" xfId="0" applyNumberFormat="1" applyFont="1" applyFill="1" applyBorder="1"/>
    <xf numFmtId="3" fontId="16" fillId="5" borderId="9" xfId="0" applyNumberFormat="1" applyFont="1" applyFill="1" applyBorder="1"/>
    <xf numFmtId="3" fontId="3" fillId="0" borderId="8" xfId="0" applyNumberFormat="1" applyFont="1" applyFill="1" applyBorder="1"/>
    <xf numFmtId="0" fontId="0" fillId="0" borderId="4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3" fontId="15" fillId="0" borderId="8" xfId="0" applyNumberFormat="1" applyFont="1" applyFill="1" applyBorder="1"/>
    <xf numFmtId="3" fontId="16" fillId="0" borderId="9" xfId="0" applyNumberFormat="1" applyFont="1" applyFill="1" applyBorder="1"/>
    <xf numFmtId="0" fontId="0" fillId="0" borderId="0" xfId="0" applyFill="1"/>
    <xf numFmtId="0" fontId="3" fillId="0" borderId="4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3" fillId="0" borderId="4" xfId="0" applyFont="1" applyBorder="1"/>
    <xf numFmtId="0" fontId="8" fillId="6" borderId="1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3" fontId="17" fillId="6" borderId="8" xfId="0" applyNumberFormat="1" applyFont="1" applyFill="1" applyBorder="1"/>
    <xf numFmtId="3" fontId="18" fillId="6" borderId="9" xfId="0" applyNumberFormat="1" applyFont="1" applyFill="1" applyBorder="1"/>
    <xf numFmtId="0" fontId="8" fillId="7" borderId="1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 vertical="center"/>
    </xf>
    <xf numFmtId="3" fontId="15" fillId="7" borderId="8" xfId="0" applyNumberFormat="1" applyFont="1" applyFill="1" applyBorder="1"/>
    <xf numFmtId="3" fontId="16" fillId="7" borderId="9" xfId="0" applyNumberFormat="1" applyFont="1" applyFill="1" applyBorder="1"/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16" fillId="7" borderId="4" xfId="0" applyFont="1" applyFill="1" applyBorder="1"/>
    <xf numFmtId="0" fontId="20" fillId="7" borderId="1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 vertical="center"/>
    </xf>
    <xf numFmtId="0" fontId="16" fillId="5" borderId="4" xfId="0" applyFont="1" applyFill="1" applyBorder="1"/>
    <xf numFmtId="3" fontId="15" fillId="5" borderId="2" xfId="0" applyNumberFormat="1" applyFont="1" applyFill="1" applyBorder="1"/>
    <xf numFmtId="3" fontId="16" fillId="5" borderId="3" xfId="0" applyNumberFormat="1" applyFont="1" applyFill="1" applyBorder="1"/>
    <xf numFmtId="0" fontId="8" fillId="0" borderId="4" xfId="0" applyFont="1" applyFill="1" applyBorder="1" applyAlignment="1">
      <alignment horizontal="center"/>
    </xf>
    <xf numFmtId="3" fontId="15" fillId="0" borderId="0" xfId="0" applyNumberFormat="1" applyFont="1" applyFill="1" applyBorder="1"/>
    <xf numFmtId="3" fontId="16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3" fontId="11" fillId="2" borderId="10" xfId="0" applyNumberFormat="1" applyFont="1" applyFill="1" applyBorder="1"/>
    <xf numFmtId="3" fontId="12" fillId="2" borderId="11" xfId="0" applyNumberFormat="1" applyFont="1" applyFill="1" applyBorder="1"/>
    <xf numFmtId="3" fontId="3" fillId="0" borderId="0" xfId="0" applyNumberFormat="1" applyFont="1"/>
    <xf numFmtId="3" fontId="2" fillId="0" borderId="0" xfId="0" applyNumberFormat="1" applyFont="1"/>
    <xf numFmtId="0" fontId="8" fillId="0" borderId="0" xfId="0" applyFont="1" applyAlignment="1">
      <alignment horizontal="center"/>
    </xf>
    <xf numFmtId="0" fontId="21" fillId="7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0" fillId="0" borderId="4" xfId="0" applyFont="1" applyBorder="1" applyAlignment="1"/>
    <xf numFmtId="0" fontId="0" fillId="0" borderId="14" xfId="0" applyBorder="1" applyAlignment="1"/>
    <xf numFmtId="0" fontId="8" fillId="0" borderId="5" xfId="0" applyFont="1" applyBorder="1" applyAlignment="1">
      <alignment horizontal="center"/>
    </xf>
    <xf numFmtId="0" fontId="3" fillId="0" borderId="7" xfId="0" applyFont="1" applyBorder="1"/>
    <xf numFmtId="0" fontId="14" fillId="8" borderId="4" xfId="0" applyFont="1" applyFill="1" applyBorder="1"/>
    <xf numFmtId="0" fontId="0" fillId="8" borderId="4" xfId="0" applyFill="1" applyBorder="1"/>
    <xf numFmtId="0" fontId="8" fillId="8" borderId="1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3" fontId="15" fillId="8" borderId="8" xfId="0" applyNumberFormat="1" applyFont="1" applyFill="1" applyBorder="1"/>
    <xf numFmtId="3" fontId="16" fillId="8" borderId="9" xfId="0" applyNumberFormat="1" applyFont="1" applyFill="1" applyBorder="1"/>
    <xf numFmtId="0" fontId="8" fillId="0" borderId="5" xfId="0" applyFont="1" applyFill="1" applyBorder="1" applyAlignment="1">
      <alignment horizontal="center"/>
    </xf>
    <xf numFmtId="0" fontId="6" fillId="9" borderId="4" xfId="0" applyFont="1" applyFill="1" applyBorder="1"/>
    <xf numFmtId="0" fontId="0" fillId="9" borderId="4" xfId="0" applyFill="1" applyBorder="1"/>
    <xf numFmtId="0" fontId="8" fillId="9" borderId="1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3" fontId="23" fillId="9" borderId="8" xfId="0" applyNumberFormat="1" applyFont="1" applyFill="1" applyBorder="1"/>
    <xf numFmtId="3" fontId="24" fillId="9" borderId="9" xfId="0" applyNumberFormat="1" applyFont="1" applyFill="1" applyBorder="1"/>
    <xf numFmtId="3" fontId="3" fillId="0" borderId="8" xfId="0" applyNumberFormat="1" applyFont="1" applyBorder="1"/>
    <xf numFmtId="3" fontId="17" fillId="9" borderId="8" xfId="0" applyNumberFormat="1" applyFont="1" applyFill="1" applyBorder="1"/>
    <xf numFmtId="3" fontId="18" fillId="9" borderId="9" xfId="0" applyNumberFormat="1" applyFont="1" applyFill="1" applyBorder="1"/>
    <xf numFmtId="3" fontId="0" fillId="0" borderId="4" xfId="0" applyNumberFormat="1" applyBorder="1"/>
    <xf numFmtId="0" fontId="5" fillId="0" borderId="0" xfId="0" applyFont="1" applyFill="1" applyAlignment="1">
      <alignment horizontal="center"/>
    </xf>
    <xf numFmtId="0" fontId="3" fillId="0" borderId="9" xfId="0" applyFont="1" applyBorder="1"/>
    <xf numFmtId="0" fontId="3" fillId="0" borderId="9" xfId="0" applyFont="1" applyFill="1" applyBorder="1"/>
    <xf numFmtId="0" fontId="25" fillId="8" borderId="1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6" fillId="9" borderId="4" xfId="0" applyFont="1" applyFill="1" applyBorder="1"/>
    <xf numFmtId="3" fontId="24" fillId="0" borderId="9" xfId="0" applyNumberFormat="1" applyFont="1" applyFill="1" applyBorder="1"/>
    <xf numFmtId="0" fontId="0" fillId="9" borderId="4" xfId="0" applyFont="1" applyFill="1" applyBorder="1"/>
    <xf numFmtId="3" fontId="2" fillId="9" borderId="8" xfId="0" applyNumberFormat="1" applyFont="1" applyFill="1" applyBorder="1"/>
    <xf numFmtId="3" fontId="19" fillId="0" borderId="8" xfId="0" applyNumberFormat="1" applyFont="1" applyBorder="1"/>
    <xf numFmtId="0" fontId="0" fillId="0" borderId="4" xfId="0" applyFill="1" applyBorder="1"/>
    <xf numFmtId="3" fontId="2" fillId="0" borderId="15" xfId="0" applyNumberFormat="1" applyFont="1" applyBorder="1"/>
    <xf numFmtId="3" fontId="3" fillId="0" borderId="16" xfId="0" applyNumberFormat="1" applyFont="1" applyBorder="1"/>
    <xf numFmtId="0" fontId="0" fillId="3" borderId="4" xfId="0" applyFont="1" applyFill="1" applyBorder="1"/>
    <xf numFmtId="0" fontId="0" fillId="3" borderId="4" xfId="0" applyFill="1" applyBorder="1"/>
    <xf numFmtId="0" fontId="8" fillId="3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16" fillId="8" borderId="4" xfId="0" applyFont="1" applyFill="1" applyBorder="1"/>
    <xf numFmtId="0" fontId="27" fillId="8" borderId="4" xfId="0" applyFont="1" applyFill="1" applyBorder="1"/>
    <xf numFmtId="0" fontId="28" fillId="8" borderId="1" xfId="0" applyFont="1" applyFill="1" applyBorder="1" applyAlignment="1">
      <alignment horizontal="center"/>
    </xf>
    <xf numFmtId="0" fontId="28" fillId="8" borderId="5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27" fillId="0" borderId="0" xfId="0" applyFont="1"/>
    <xf numFmtId="3" fontId="15" fillId="8" borderId="17" xfId="0" applyNumberFormat="1" applyFont="1" applyFill="1" applyBorder="1"/>
    <xf numFmtId="0" fontId="5" fillId="0" borderId="0" xfId="0" applyFont="1" applyAlignment="1">
      <alignment horizontal="left"/>
    </xf>
    <xf numFmtId="0" fontId="15" fillId="8" borderId="8" xfId="0" applyFont="1" applyFill="1" applyBorder="1"/>
    <xf numFmtId="0" fontId="16" fillId="8" borderId="9" xfId="0" applyFont="1" applyFill="1" applyBorder="1"/>
    <xf numFmtId="3" fontId="3" fillId="3" borderId="9" xfId="0" applyNumberFormat="1" applyFont="1" applyFill="1" applyBorder="1"/>
    <xf numFmtId="3" fontId="15" fillId="8" borderId="2" xfId="0" applyNumberFormat="1" applyFont="1" applyFill="1" applyBorder="1"/>
    <xf numFmtId="3" fontId="16" fillId="8" borderId="3" xfId="0" applyNumberFormat="1" applyFont="1" applyFill="1" applyBorder="1"/>
    <xf numFmtId="0" fontId="8" fillId="0" borderId="4" xfId="0" applyFont="1" applyBorder="1" applyAlignment="1">
      <alignment horizontal="center"/>
    </xf>
    <xf numFmtId="0" fontId="31" fillId="5" borderId="4" xfId="0" applyFont="1" applyFill="1" applyBorder="1"/>
    <xf numFmtId="0" fontId="0" fillId="5" borderId="4" xfId="0" applyFill="1" applyBorder="1"/>
    <xf numFmtId="0" fontId="8" fillId="5" borderId="4" xfId="0" applyFont="1" applyFill="1" applyBorder="1" applyAlignment="1">
      <alignment horizontal="center"/>
    </xf>
    <xf numFmtId="3" fontId="32" fillId="5" borderId="10" xfId="0" applyNumberFormat="1" applyFont="1" applyFill="1" applyBorder="1"/>
    <xf numFmtId="3" fontId="12" fillId="5" borderId="11" xfId="0" applyNumberFormat="1" applyFont="1" applyFill="1" applyBorder="1"/>
    <xf numFmtId="3" fontId="14" fillId="0" borderId="4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4" xfId="0" applyFont="1" applyBorder="1"/>
    <xf numFmtId="3" fontId="33" fillId="0" borderId="4" xfId="0" applyNumberFormat="1" applyFont="1" applyBorder="1"/>
    <xf numFmtId="3" fontId="33" fillId="0" borderId="0" xfId="0" applyNumberFormat="1" applyFont="1" applyBorder="1"/>
    <xf numFmtId="164" fontId="0" fillId="0" borderId="0" xfId="0" applyNumberFormat="1"/>
    <xf numFmtId="0" fontId="34" fillId="0" borderId="0" xfId="0" applyFont="1"/>
    <xf numFmtId="0" fontId="35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34" fillId="0" borderId="0" xfId="0" applyFont="1" applyFill="1" applyBorder="1"/>
    <xf numFmtId="0" fontId="41" fillId="0" borderId="0" xfId="0" applyFont="1" applyFill="1" applyBorder="1"/>
    <xf numFmtId="3" fontId="43" fillId="0" borderId="0" xfId="0" applyNumberFormat="1" applyFont="1" applyFill="1" applyBorder="1"/>
    <xf numFmtId="3" fontId="15" fillId="8" borderId="7" xfId="0" applyNumberFormat="1" applyFont="1" applyFill="1" applyBorder="1"/>
    <xf numFmtId="3" fontId="15" fillId="8" borderId="9" xfId="0" applyNumberFormat="1" applyFont="1" applyFill="1" applyBorder="1"/>
    <xf numFmtId="3" fontId="23" fillId="9" borderId="9" xfId="0" applyNumberFormat="1" applyFont="1" applyFill="1" applyBorder="1"/>
    <xf numFmtId="3" fontId="11" fillId="2" borderId="9" xfId="0" applyNumberFormat="1" applyFont="1" applyFill="1" applyBorder="1"/>
    <xf numFmtId="3" fontId="15" fillId="5" borderId="9" xfId="0" applyNumberFormat="1" applyFont="1" applyFill="1" applyBorder="1"/>
    <xf numFmtId="3" fontId="17" fillId="6" borderId="9" xfId="0" applyNumberFormat="1" applyFont="1" applyFill="1" applyBorder="1"/>
    <xf numFmtId="3" fontId="15" fillId="8" borderId="18" xfId="0" applyNumberFormat="1" applyFont="1" applyFill="1" applyBorder="1"/>
    <xf numFmtId="3" fontId="15" fillId="8" borderId="3" xfId="0" applyNumberFormat="1" applyFont="1" applyFill="1" applyBorder="1"/>
    <xf numFmtId="0" fontId="14" fillId="0" borderId="0" xfId="0" applyFont="1" applyFill="1" applyBorder="1"/>
    <xf numFmtId="0" fontId="35" fillId="0" borderId="0" xfId="0" applyFont="1" applyFill="1" applyBorder="1"/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4" fillId="0" borderId="11" xfId="0" applyNumberFormat="1" applyFont="1" applyBorder="1"/>
    <xf numFmtId="3" fontId="15" fillId="0" borderId="9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8" fillId="15" borderId="1" xfId="0" applyFont="1" applyFill="1" applyBorder="1" applyAlignment="1">
      <alignment horizontal="center"/>
    </xf>
    <xf numFmtId="0" fontId="8" fillId="15" borderId="5" xfId="0" applyFont="1" applyFill="1" applyBorder="1" applyAlignment="1">
      <alignment horizontal="center" vertical="center"/>
    </xf>
    <xf numFmtId="3" fontId="15" fillId="15" borderId="8" xfId="0" applyNumberFormat="1" applyFont="1" applyFill="1" applyBorder="1"/>
    <xf numFmtId="3" fontId="16" fillId="15" borderId="9" xfId="0" applyNumberFormat="1" applyFont="1" applyFill="1" applyBorder="1"/>
    <xf numFmtId="0" fontId="9" fillId="16" borderId="20" xfId="0" applyFont="1" applyFill="1" applyBorder="1"/>
    <xf numFmtId="0" fontId="9" fillId="16" borderId="21" xfId="0" applyFont="1" applyFill="1" applyBorder="1" applyAlignment="1">
      <alignment horizontal="center" vertical="center"/>
    </xf>
    <xf numFmtId="0" fontId="11" fillId="16" borderId="22" xfId="0" applyFont="1" applyFill="1" applyBorder="1"/>
    <xf numFmtId="0" fontId="12" fillId="16" borderId="23" xfId="0" applyFont="1" applyFill="1" applyBorder="1"/>
    <xf numFmtId="3" fontId="12" fillId="16" borderId="23" xfId="0" applyNumberFormat="1" applyFont="1" applyFill="1" applyBorder="1"/>
    <xf numFmtId="3" fontId="11" fillId="16" borderId="22" xfId="0" applyNumberFormat="1" applyFont="1" applyFill="1" applyBorder="1"/>
    <xf numFmtId="0" fontId="9" fillId="0" borderId="0" xfId="0" applyFont="1"/>
    <xf numFmtId="0" fontId="48" fillId="0" borderId="0" xfId="0" applyFont="1"/>
    <xf numFmtId="0" fontId="2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17" xfId="0" applyFont="1" applyBorder="1"/>
    <xf numFmtId="0" fontId="9" fillId="2" borderId="17" xfId="0" applyFont="1" applyFill="1" applyBorder="1"/>
    <xf numFmtId="0" fontId="14" fillId="5" borderId="17" xfId="0" applyFont="1" applyFill="1" applyBorder="1"/>
    <xf numFmtId="0" fontId="6" fillId="6" borderId="17" xfId="0" applyFont="1" applyFill="1" applyBorder="1"/>
    <xf numFmtId="0" fontId="14" fillId="5" borderId="26" xfId="0" applyFont="1" applyFill="1" applyBorder="1"/>
    <xf numFmtId="0" fontId="14" fillId="5" borderId="27" xfId="0" applyFont="1" applyFill="1" applyBorder="1"/>
    <xf numFmtId="3" fontId="15" fillId="5" borderId="18" xfId="0" applyNumberFormat="1" applyFont="1" applyFill="1" applyBorder="1"/>
    <xf numFmtId="3" fontId="15" fillId="5" borderId="28" xfId="0" applyNumberFormat="1" applyFont="1" applyFill="1" applyBorder="1"/>
    <xf numFmtId="0" fontId="44" fillId="11" borderId="29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17" fillId="0" borderId="6" xfId="0" applyNumberFormat="1" applyFont="1" applyFill="1" applyBorder="1"/>
    <xf numFmtId="3" fontId="17" fillId="0" borderId="7" xfId="0" applyNumberFormat="1" applyFont="1" applyFill="1" applyBorder="1"/>
    <xf numFmtId="3" fontId="17" fillId="0" borderId="8" xfId="0" applyNumberFormat="1" applyFont="1" applyFill="1" applyBorder="1"/>
    <xf numFmtId="3" fontId="17" fillId="0" borderId="9" xfId="0" applyNumberFormat="1" applyFont="1" applyFill="1" applyBorder="1"/>
    <xf numFmtId="3" fontId="17" fillId="0" borderId="8" xfId="0" applyNumberFormat="1" applyFont="1" applyBorder="1"/>
    <xf numFmtId="3" fontId="17" fillId="0" borderId="9" xfId="0" applyNumberFormat="1" applyFont="1" applyBorder="1"/>
    <xf numFmtId="0" fontId="0" fillId="0" borderId="30" xfId="0" applyFont="1" applyBorder="1"/>
    <xf numFmtId="0" fontId="14" fillId="8" borderId="25" xfId="0" applyFont="1" applyFill="1" applyBorder="1"/>
    <xf numFmtId="0" fontId="14" fillId="8" borderId="17" xfId="0" applyFont="1" applyFill="1" applyBorder="1"/>
    <xf numFmtId="0" fontId="6" fillId="9" borderId="17" xfId="0" applyFont="1" applyFill="1" applyBorder="1" applyAlignment="1">
      <alignment horizontal="right"/>
    </xf>
    <xf numFmtId="0" fontId="14" fillId="8" borderId="27" xfId="0" applyFont="1" applyFill="1" applyBorder="1"/>
    <xf numFmtId="0" fontId="14" fillId="8" borderId="26" xfId="0" applyFont="1" applyFill="1" applyBorder="1"/>
    <xf numFmtId="0" fontId="44" fillId="10" borderId="29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Fill="1" applyBorder="1"/>
    <xf numFmtId="3" fontId="17" fillId="8" borderId="6" xfId="0" applyNumberFormat="1" applyFont="1" applyFill="1" applyBorder="1"/>
    <xf numFmtId="3" fontId="17" fillId="8" borderId="7" xfId="0" applyNumberFormat="1" applyFont="1" applyFill="1" applyBorder="1"/>
    <xf numFmtId="3" fontId="17" fillId="8" borderId="8" xfId="0" applyNumberFormat="1" applyFont="1" applyFill="1" applyBorder="1"/>
    <xf numFmtId="3" fontId="17" fillId="8" borderId="9" xfId="0" applyNumberFormat="1" applyFont="1" applyFill="1" applyBorder="1"/>
    <xf numFmtId="3" fontId="17" fillId="9" borderId="9" xfId="0" applyNumberFormat="1" applyFont="1" applyFill="1" applyBorder="1"/>
    <xf numFmtId="3" fontId="17" fillId="8" borderId="31" xfId="0" applyNumberFormat="1" applyFont="1" applyFill="1" applyBorder="1"/>
    <xf numFmtId="3" fontId="17" fillId="8" borderId="18" xfId="0" applyNumberFormat="1" applyFont="1" applyFill="1" applyBorder="1"/>
    <xf numFmtId="3" fontId="15" fillId="0" borderId="7" xfId="0" applyNumberFormat="1" applyFont="1" applyFill="1" applyBorder="1"/>
    <xf numFmtId="3" fontId="15" fillId="0" borderId="9" xfId="0" applyNumberFormat="1" applyFont="1" applyFill="1" applyBorder="1"/>
    <xf numFmtId="3" fontId="23" fillId="6" borderId="9" xfId="0" applyNumberFormat="1" applyFont="1" applyFill="1" applyBorder="1"/>
    <xf numFmtId="0" fontId="15" fillId="0" borderId="32" xfId="0" applyFont="1" applyBorder="1" applyAlignment="1">
      <alignment horizontal="center"/>
    </xf>
    <xf numFmtId="3" fontId="6" fillId="0" borderId="0" xfId="0" applyNumberFormat="1" applyFont="1"/>
    <xf numFmtId="3" fontId="17" fillId="5" borderId="8" xfId="0" applyNumberFormat="1" applyFont="1" applyFill="1" applyBorder="1"/>
    <xf numFmtId="3" fontId="17" fillId="5" borderId="9" xfId="0" applyNumberFormat="1" applyFont="1" applyFill="1" applyBorder="1"/>
    <xf numFmtId="3" fontId="17" fillId="5" borderId="31" xfId="0" applyNumberFormat="1" applyFont="1" applyFill="1" applyBorder="1"/>
    <xf numFmtId="3" fontId="17" fillId="5" borderId="18" xfId="0" applyNumberFormat="1" applyFont="1" applyFill="1" applyBorder="1"/>
    <xf numFmtId="3" fontId="17" fillId="5" borderId="2" xfId="0" applyNumberFormat="1" applyFont="1" applyFill="1" applyBorder="1"/>
    <xf numFmtId="3" fontId="17" fillId="5" borderId="3" xfId="0" applyNumberFormat="1" applyFont="1" applyFill="1" applyBorder="1"/>
    <xf numFmtId="0" fontId="0" fillId="0" borderId="26" xfId="0" applyFont="1" applyBorder="1"/>
    <xf numFmtId="3" fontId="15" fillId="0" borderId="33" xfId="0" applyNumberFormat="1" applyFont="1" applyBorder="1"/>
    <xf numFmtId="3" fontId="15" fillId="0" borderId="34" xfId="0" applyNumberFormat="1" applyFont="1" applyBorder="1"/>
    <xf numFmtId="3" fontId="14" fillId="0" borderId="34" xfId="0" applyNumberFormat="1" applyFont="1" applyBorder="1"/>
    <xf numFmtId="3" fontId="14" fillId="0" borderId="28" xfId="0" applyNumberFormat="1" applyFont="1" applyBorder="1"/>
    <xf numFmtId="0" fontId="0" fillId="0" borderId="34" xfId="0" applyFont="1" applyBorder="1"/>
    <xf numFmtId="0" fontId="0" fillId="0" borderId="28" xfId="0" applyFont="1" applyBorder="1"/>
    <xf numFmtId="3" fontId="0" fillId="0" borderId="33" xfId="0" applyNumberFormat="1" applyFont="1" applyBorder="1"/>
    <xf numFmtId="3" fontId="0" fillId="0" borderId="25" xfId="0" applyNumberFormat="1" applyFont="1" applyBorder="1"/>
    <xf numFmtId="3" fontId="0" fillId="0" borderId="34" xfId="0" applyNumberFormat="1" applyFont="1" applyBorder="1"/>
    <xf numFmtId="3" fontId="0" fillId="0" borderId="17" xfId="0" applyNumberFormat="1" applyFont="1" applyBorder="1"/>
    <xf numFmtId="3" fontId="2" fillId="8" borderId="8" xfId="0" applyNumberFormat="1" applyFont="1" applyFill="1" applyBorder="1"/>
    <xf numFmtId="3" fontId="2" fillId="8" borderId="9" xfId="0" applyNumberFormat="1" applyFont="1" applyFill="1" applyBorder="1"/>
    <xf numFmtId="3" fontId="2" fillId="8" borderId="2" xfId="0" applyNumberFormat="1" applyFont="1" applyFill="1" applyBorder="1"/>
    <xf numFmtId="3" fontId="2" fillId="8" borderId="3" xfId="0" applyNumberFormat="1" applyFont="1" applyFill="1" applyBorder="1"/>
    <xf numFmtId="0" fontId="1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5" xfId="0" applyNumberFormat="1" applyBorder="1" applyAlignment="1">
      <alignment vertical="top" wrapText="1"/>
    </xf>
    <xf numFmtId="0" fontId="0" fillId="0" borderId="36" xfId="0" applyNumberFormat="1" applyBorder="1" applyAlignment="1">
      <alignment vertical="top" wrapText="1"/>
    </xf>
    <xf numFmtId="0" fontId="1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6" xfId="0" applyNumberFormat="1" applyBorder="1" applyAlignment="1">
      <alignment horizontal="center" vertical="top" wrapText="1"/>
    </xf>
    <xf numFmtId="0" fontId="0" fillId="0" borderId="37" xfId="0" applyNumberFormat="1" applyBorder="1" applyAlignment="1">
      <alignment horizontal="center" vertical="top" wrapText="1"/>
    </xf>
    <xf numFmtId="3" fontId="49" fillId="2" borderId="17" xfId="0" applyNumberFormat="1" applyFont="1" applyFill="1" applyBorder="1"/>
    <xf numFmtId="3" fontId="11" fillId="2" borderId="34" xfId="0" applyNumberFormat="1" applyFont="1" applyFill="1" applyBorder="1"/>
    <xf numFmtId="3" fontId="49" fillId="2" borderId="34" xfId="0" applyNumberFormat="1" applyFont="1" applyFill="1" applyBorder="1"/>
    <xf numFmtId="0" fontId="0" fillId="0" borderId="17" xfId="0" applyBorder="1"/>
    <xf numFmtId="0" fontId="0" fillId="0" borderId="10" xfId="0" applyBorder="1"/>
    <xf numFmtId="3" fontId="17" fillId="8" borderId="17" xfId="0" applyNumberFormat="1" applyFont="1" applyFill="1" applyBorder="1"/>
    <xf numFmtId="3" fontId="15" fillId="8" borderId="34" xfId="0" applyNumberFormat="1" applyFont="1" applyFill="1" applyBorder="1"/>
    <xf numFmtId="3" fontId="2" fillId="0" borderId="25" xfId="0" applyNumberFormat="1" applyFont="1" applyBorder="1"/>
    <xf numFmtId="3" fontId="2" fillId="0" borderId="17" xfId="0" applyNumberFormat="1" applyFont="1" applyBorder="1"/>
    <xf numFmtId="3" fontId="2" fillId="0" borderId="17" xfId="0" applyNumberFormat="1" applyFont="1" applyFill="1" applyBorder="1"/>
    <xf numFmtId="3" fontId="11" fillId="2" borderId="17" xfId="0" applyNumberFormat="1" applyFont="1" applyFill="1" applyBorder="1"/>
    <xf numFmtId="3" fontId="15" fillId="5" borderId="17" xfId="0" applyNumberFormat="1" applyFont="1" applyFill="1" applyBorder="1"/>
    <xf numFmtId="3" fontId="3" fillId="0" borderId="17" xfId="0" applyNumberFormat="1" applyFont="1" applyFill="1" applyBorder="1"/>
    <xf numFmtId="3" fontId="15" fillId="0" borderId="17" xfId="0" applyNumberFormat="1" applyFont="1" applyFill="1" applyBorder="1"/>
    <xf numFmtId="3" fontId="17" fillId="6" borderId="17" xfId="0" applyNumberFormat="1" applyFont="1" applyFill="1" applyBorder="1"/>
    <xf numFmtId="3" fontId="15" fillId="7" borderId="17" xfId="0" applyNumberFormat="1" applyFont="1" applyFill="1" applyBorder="1"/>
    <xf numFmtId="3" fontId="15" fillId="15" borderId="17" xfId="0" applyNumberFormat="1" applyFont="1" applyFill="1" applyBorder="1"/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9" xfId="0" applyNumberFormat="1" applyFont="1" applyFill="1" applyBorder="1"/>
    <xf numFmtId="3" fontId="15" fillId="7" borderId="9" xfId="0" applyNumberFormat="1" applyFont="1" applyFill="1" applyBorder="1"/>
    <xf numFmtId="3" fontId="15" fillId="15" borderId="9" xfId="0" applyNumberFormat="1" applyFont="1" applyFill="1" applyBorder="1"/>
    <xf numFmtId="3" fontId="15" fillId="5" borderId="26" xfId="0" applyNumberFormat="1" applyFont="1" applyFill="1" applyBorder="1"/>
    <xf numFmtId="3" fontId="2" fillId="0" borderId="18" xfId="0" applyNumberFormat="1" applyFont="1" applyBorder="1"/>
    <xf numFmtId="3" fontId="15" fillId="5" borderId="3" xfId="0" applyNumberFormat="1" applyFont="1" applyFill="1" applyBorder="1"/>
    <xf numFmtId="3" fontId="11" fillId="2" borderId="29" xfId="0" applyNumberFormat="1" applyFont="1" applyFill="1" applyBorder="1"/>
    <xf numFmtId="3" fontId="11" fillId="2" borderId="11" xfId="0" applyNumberFormat="1" applyFont="1" applyFill="1" applyBorder="1"/>
    <xf numFmtId="3" fontId="32" fillId="5" borderId="29" xfId="0" applyNumberFormat="1" applyFont="1" applyFill="1" applyBorder="1"/>
    <xf numFmtId="3" fontId="32" fillId="5" borderId="11" xfId="0" applyNumberFormat="1" applyFont="1" applyFill="1" applyBorder="1"/>
    <xf numFmtId="3" fontId="23" fillId="9" borderId="17" xfId="0" applyNumberFormat="1" applyFont="1" applyFill="1" applyBorder="1"/>
    <xf numFmtId="3" fontId="3" fillId="0" borderId="17" xfId="0" applyNumberFormat="1" applyFont="1" applyBorder="1"/>
    <xf numFmtId="3" fontId="17" fillId="9" borderId="17" xfId="0" applyNumberFormat="1" applyFont="1" applyFill="1" applyBorder="1"/>
    <xf numFmtId="3" fontId="2" fillId="9" borderId="17" xfId="0" applyNumberFormat="1" applyFont="1" applyFill="1" applyBorder="1"/>
    <xf numFmtId="3" fontId="19" fillId="0" borderId="17" xfId="0" applyNumberFormat="1" applyFont="1" applyBorder="1"/>
    <xf numFmtId="3" fontId="2" fillId="0" borderId="39" xfId="0" applyNumberFormat="1" applyFont="1" applyBorder="1"/>
    <xf numFmtId="3" fontId="15" fillId="8" borderId="26" xfId="0" applyNumberFormat="1" applyFont="1" applyFill="1" applyBorder="1"/>
    <xf numFmtId="3" fontId="2" fillId="9" borderId="9" xfId="0" applyNumberFormat="1" applyFont="1" applyFill="1" applyBorder="1"/>
    <xf numFmtId="3" fontId="19" fillId="0" borderId="9" xfId="0" applyNumberFormat="1" applyFont="1" applyBorder="1"/>
    <xf numFmtId="3" fontId="2" fillId="0" borderId="16" xfId="0" applyNumberFormat="1" applyFont="1" applyBorder="1"/>
    <xf numFmtId="0" fontId="0" fillId="0" borderId="4" xfId="0" applyBorder="1"/>
    <xf numFmtId="3" fontId="18" fillId="4" borderId="13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0" fontId="3" fillId="15" borderId="1" xfId="0" applyFont="1" applyFill="1" applyBorder="1" applyAlignment="1">
      <alignment horizontal="left"/>
    </xf>
    <xf numFmtId="0" fontId="0" fillId="0" borderId="0" xfId="0" applyFont="1" applyFill="1" applyBorder="1"/>
    <xf numFmtId="3" fontId="15" fillId="8" borderId="14" xfId="0" applyNumberFormat="1" applyFont="1" applyFill="1" applyBorder="1"/>
    <xf numFmtId="0" fontId="16" fillId="15" borderId="5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right"/>
    </xf>
    <xf numFmtId="0" fontId="3" fillId="0" borderId="34" xfId="0" applyFont="1" applyFill="1" applyBorder="1" applyAlignment="1">
      <alignment horizontal="right"/>
    </xf>
    <xf numFmtId="0" fontId="16" fillId="15" borderId="8" xfId="0" applyFont="1" applyFill="1" applyBorder="1" applyAlignment="1">
      <alignment horizontal="right"/>
    </xf>
    <xf numFmtId="0" fontId="16" fillId="15" borderId="9" xfId="0" applyFont="1" applyFill="1" applyBorder="1" applyAlignment="1">
      <alignment horizontal="right"/>
    </xf>
    <xf numFmtId="0" fontId="20" fillId="15" borderId="5" xfId="0" applyFont="1" applyFill="1" applyBorder="1" applyAlignment="1">
      <alignment horizontal="center"/>
    </xf>
    <xf numFmtId="0" fontId="20" fillId="15" borderId="1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/>
    </xf>
    <xf numFmtId="0" fontId="16" fillId="0" borderId="9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center"/>
    </xf>
    <xf numFmtId="0" fontId="50" fillId="0" borderId="5" xfId="0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3" fillId="0" borderId="17" xfId="0" applyNumberFormat="1" applyFont="1" applyFill="1" applyBorder="1" applyAlignment="1">
      <alignment horizontal="right"/>
    </xf>
    <xf numFmtId="3" fontId="16" fillId="15" borderId="8" xfId="0" applyNumberFormat="1" applyFont="1" applyFill="1" applyBorder="1" applyAlignment="1">
      <alignment horizontal="right"/>
    </xf>
    <xf numFmtId="3" fontId="16" fillId="0" borderId="8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51" fillId="2" borderId="0" xfId="0" applyFont="1" applyFill="1" applyAlignment="1">
      <alignment horizontal="center"/>
    </xf>
    <xf numFmtId="0" fontId="3" fillId="3" borderId="0" xfId="0" applyFont="1" applyFill="1"/>
    <xf numFmtId="0" fontId="3" fillId="0" borderId="4" xfId="0" applyFont="1" applyBorder="1" applyAlignment="1">
      <alignment horizontal="left"/>
    </xf>
    <xf numFmtId="0" fontId="12" fillId="2" borderId="4" xfId="0" applyFont="1" applyFill="1" applyBorder="1"/>
    <xf numFmtId="0" fontId="13" fillId="0" borderId="4" xfId="0" applyFont="1" applyFill="1" applyBorder="1"/>
    <xf numFmtId="0" fontId="3" fillId="0" borderId="4" xfId="0" applyFont="1" applyFill="1" applyBorder="1"/>
    <xf numFmtId="0" fontId="16" fillId="0" borderId="4" xfId="0" applyFont="1" applyFill="1" applyBorder="1"/>
    <xf numFmtId="0" fontId="16" fillId="15" borderId="1" xfId="0" applyFont="1" applyFill="1" applyBorder="1"/>
    <xf numFmtId="0" fontId="3" fillId="0" borderId="1" xfId="0" applyFont="1" applyFill="1" applyBorder="1"/>
    <xf numFmtId="0" fontId="18" fillId="6" borderId="4" xfId="0" applyFont="1" applyFill="1" applyBorder="1"/>
    <xf numFmtId="0" fontId="16" fillId="14" borderId="4" xfId="0" applyFont="1" applyFill="1" applyBorder="1"/>
    <xf numFmtId="0" fontId="12" fillId="16" borderId="19" xfId="0" applyFont="1" applyFill="1" applyBorder="1"/>
    <xf numFmtId="3" fontId="8" fillId="0" borderId="0" xfId="0" applyNumberFormat="1" applyFont="1" applyAlignment="1">
      <alignment horizontal="center"/>
    </xf>
    <xf numFmtId="3" fontId="17" fillId="0" borderId="17" xfId="0" applyNumberFormat="1" applyFont="1" applyBorder="1"/>
    <xf numFmtId="3" fontId="17" fillId="0" borderId="34" xfId="0" applyNumberFormat="1" applyFont="1" applyBorder="1"/>
    <xf numFmtId="3" fontId="45" fillId="11" borderId="10" xfId="0" applyNumberFormat="1" applyFont="1" applyFill="1" applyBorder="1" applyAlignment="1">
      <alignment horizontal="right" vertical="center"/>
    </xf>
    <xf numFmtId="3" fontId="45" fillId="11" borderId="40" xfId="0" applyNumberFormat="1" applyFont="1" applyFill="1" applyBorder="1" applyAlignment="1">
      <alignment horizontal="right" vertical="center"/>
    </xf>
    <xf numFmtId="3" fontId="45" fillId="11" borderId="38" xfId="0" applyNumberFormat="1" applyFont="1" applyFill="1" applyBorder="1" applyAlignment="1">
      <alignment horizontal="right" vertical="center"/>
    </xf>
    <xf numFmtId="3" fontId="2" fillId="8" borderId="31" xfId="0" applyNumberFormat="1" applyFont="1" applyFill="1" applyBorder="1"/>
    <xf numFmtId="3" fontId="2" fillId="8" borderId="18" xfId="0" applyNumberFormat="1" applyFont="1" applyFill="1" applyBorder="1"/>
    <xf numFmtId="3" fontId="45" fillId="10" borderId="38" xfId="0" applyNumberFormat="1" applyFont="1" applyFill="1" applyBorder="1" applyAlignment="1">
      <alignment horizontal="right" vertical="center"/>
    </xf>
    <xf numFmtId="3" fontId="45" fillId="10" borderId="10" xfId="0" applyNumberFormat="1" applyFont="1" applyFill="1" applyBorder="1" applyAlignment="1">
      <alignment horizontal="right" vertical="center"/>
    </xf>
    <xf numFmtId="3" fontId="3" fillId="0" borderId="34" xfId="0" applyNumberFormat="1" applyFont="1" applyFill="1" applyBorder="1" applyAlignment="1">
      <alignment horizontal="right"/>
    </xf>
    <xf numFmtId="0" fontId="16" fillId="16" borderId="23" xfId="0" applyFont="1" applyFill="1" applyBorder="1"/>
    <xf numFmtId="3" fontId="16" fillId="15" borderId="9" xfId="0" applyNumberFormat="1" applyFont="1" applyFill="1" applyBorder="1" applyAlignment="1">
      <alignment horizontal="right"/>
    </xf>
    <xf numFmtId="3" fontId="45" fillId="10" borderId="40" xfId="0" applyNumberFormat="1" applyFont="1" applyFill="1" applyBorder="1" applyAlignment="1">
      <alignment horizontal="right" vertical="center"/>
    </xf>
    <xf numFmtId="0" fontId="7" fillId="0" borderId="32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46" fillId="12" borderId="38" xfId="0" applyFont="1" applyFill="1" applyBorder="1" applyAlignment="1">
      <alignment horizontal="center"/>
    </xf>
    <xf numFmtId="0" fontId="47" fillId="13" borderId="38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42" fillId="11" borderId="38" xfId="0" applyFont="1" applyFill="1" applyBorder="1" applyAlignment="1">
      <alignment horizontal="center"/>
    </xf>
    <xf numFmtId="0" fontId="42" fillId="10" borderId="38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358140</xdr:colOff>
      <xdr:row>0</xdr:row>
      <xdr:rowOff>152400</xdr:rowOff>
    </xdr:from>
    <xdr:to>
      <xdr:col>9</xdr:col>
      <xdr:colOff>510540</xdr:colOff>
      <xdr:row>4</xdr:row>
      <xdr:rowOff>121920</xdr:rowOff>
    </xdr:to>
    <xdr:pic>
      <xdr:nvPicPr>
        <xdr:cNvPr id="758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5120" y="152400"/>
          <a:ext cx="102108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5"/>
  <sheetViews>
    <sheetView zoomScaleNormal="100" workbookViewId="0">
      <pane xSplit="3" ySplit="3" topLeftCell="D23" activePane="bottomRight" state="frozen"/>
      <selection pane="topRight" activeCell="D1" sqref="D1"/>
      <selection pane="bottomLeft" activeCell="A86" sqref="A86"/>
      <selection pane="bottomRight" activeCell="H35" sqref="H35"/>
    </sheetView>
  </sheetViews>
  <sheetFormatPr defaultRowHeight="15" x14ac:dyDescent="0.25"/>
  <cols>
    <col min="1" max="1" width="55.28515625" style="3" customWidth="1"/>
    <col min="2" max="2" width="6.7109375" customWidth="1"/>
    <col min="3" max="3" width="7.7109375" style="1" customWidth="1"/>
    <col min="4" max="4" width="12.28515625" style="2" customWidth="1"/>
    <col min="5" max="5" width="12.28515625" style="3" customWidth="1"/>
    <col min="6" max="6" width="12.28515625" style="2" customWidth="1"/>
    <col min="7" max="7" width="12.28515625" style="3" customWidth="1"/>
    <col min="8" max="8" width="12.28515625" style="80" customWidth="1"/>
    <col min="9" max="9" width="12.28515625" style="3" customWidth="1"/>
    <col min="10" max="14" width="20.7109375" style="4" customWidth="1"/>
    <col min="15" max="15" width="20.7109375" style="5" customWidth="1"/>
  </cols>
  <sheetData>
    <row r="1" spans="1:15" ht="24" thickTop="1" x14ac:dyDescent="0.35">
      <c r="A1" s="325" t="s">
        <v>0</v>
      </c>
      <c r="C1" s="6"/>
      <c r="D1" s="351">
        <v>2016</v>
      </c>
      <c r="E1" s="351"/>
      <c r="F1" s="351">
        <v>2017</v>
      </c>
      <c r="G1" s="351"/>
      <c r="H1" s="351">
        <v>2018</v>
      </c>
      <c r="I1" s="351"/>
      <c r="J1" s="7" t="s">
        <v>1</v>
      </c>
      <c r="K1" s="7" t="s">
        <v>1</v>
      </c>
      <c r="L1" s="7" t="s">
        <v>1</v>
      </c>
    </row>
    <row r="2" spans="1:15" ht="15.75" thickBot="1" x14ac:dyDescent="0.3">
      <c r="A2" s="326"/>
      <c r="B2" s="8" t="s">
        <v>2</v>
      </c>
      <c r="C2" s="9" t="s">
        <v>3</v>
      </c>
      <c r="D2" s="10" t="s">
        <v>4</v>
      </c>
      <c r="E2" s="11" t="s">
        <v>5</v>
      </c>
      <c r="F2" s="10" t="s">
        <v>4</v>
      </c>
      <c r="G2" s="11" t="s">
        <v>5</v>
      </c>
      <c r="H2" s="318" t="s">
        <v>4</v>
      </c>
      <c r="I2" s="11" t="s">
        <v>5</v>
      </c>
      <c r="J2" s="12">
        <v>2018</v>
      </c>
      <c r="K2" s="12">
        <v>2017</v>
      </c>
      <c r="L2" s="12">
        <v>2016</v>
      </c>
      <c r="M2" s="12">
        <v>2015</v>
      </c>
      <c r="N2" s="12">
        <v>2014</v>
      </c>
      <c r="O2" s="12">
        <v>2013</v>
      </c>
    </row>
    <row r="3" spans="1:15" ht="5.25" customHeight="1" thickTop="1" thickBot="1" x14ac:dyDescent="0.3">
      <c r="D3" s="13"/>
      <c r="E3" s="14"/>
      <c r="F3" s="13"/>
      <c r="G3" s="19"/>
      <c r="H3" s="319"/>
      <c r="I3" s="14"/>
    </row>
    <row r="4" spans="1:15" ht="15.75" thickTop="1" x14ac:dyDescent="0.25">
      <c r="A4" s="52" t="s">
        <v>400</v>
      </c>
      <c r="B4" s="16"/>
      <c r="C4" s="17">
        <v>1111</v>
      </c>
      <c r="D4" s="18">
        <v>2800000</v>
      </c>
      <c r="E4" s="19">
        <v>3147028.84</v>
      </c>
      <c r="F4" s="18">
        <v>3140000</v>
      </c>
      <c r="G4" s="23">
        <v>3392572</v>
      </c>
      <c r="H4" s="269">
        <v>3400000</v>
      </c>
      <c r="I4" s="279">
        <v>0</v>
      </c>
      <c r="N4" s="20"/>
      <c r="O4" s="21"/>
    </row>
    <row r="5" spans="1:15" x14ac:dyDescent="0.25">
      <c r="A5" s="52" t="s">
        <v>401</v>
      </c>
      <c r="B5" s="16"/>
      <c r="C5" s="17">
        <v>1112</v>
      </c>
      <c r="D5" s="22">
        <v>235000</v>
      </c>
      <c r="E5" s="23">
        <v>340381</v>
      </c>
      <c r="F5" s="22">
        <v>340000</v>
      </c>
      <c r="G5" s="23">
        <v>289555</v>
      </c>
      <c r="H5" s="270">
        <v>290000</v>
      </c>
      <c r="I5" s="280">
        <v>0</v>
      </c>
      <c r="N5" s="20"/>
      <c r="O5" s="21"/>
    </row>
    <row r="6" spans="1:15" x14ac:dyDescent="0.25">
      <c r="A6" s="52" t="s">
        <v>402</v>
      </c>
      <c r="B6" s="16"/>
      <c r="C6" s="17">
        <v>1113</v>
      </c>
      <c r="D6" s="22">
        <v>310000</v>
      </c>
      <c r="E6" s="23">
        <v>333623</v>
      </c>
      <c r="F6" s="22">
        <v>330000</v>
      </c>
      <c r="G6" s="23">
        <v>339175</v>
      </c>
      <c r="H6" s="270">
        <v>340000</v>
      </c>
      <c r="I6" s="280">
        <v>0</v>
      </c>
      <c r="N6" s="20"/>
      <c r="O6" s="21"/>
    </row>
    <row r="7" spans="1:15" x14ac:dyDescent="0.25">
      <c r="A7" s="52" t="s">
        <v>9</v>
      </c>
      <c r="B7" s="16"/>
      <c r="C7" s="17">
        <v>1121</v>
      </c>
      <c r="D7" s="22">
        <v>3000000</v>
      </c>
      <c r="E7" s="23">
        <v>3447645</v>
      </c>
      <c r="F7" s="22">
        <v>3400000</v>
      </c>
      <c r="G7" s="23">
        <v>3553420</v>
      </c>
      <c r="H7" s="270">
        <v>3600000</v>
      </c>
      <c r="I7" s="280">
        <v>0</v>
      </c>
      <c r="N7" s="20"/>
      <c r="O7" s="21"/>
    </row>
    <row r="8" spans="1:15" x14ac:dyDescent="0.25">
      <c r="A8" s="52" t="s">
        <v>10</v>
      </c>
      <c r="B8" s="16"/>
      <c r="C8" s="17">
        <v>1122</v>
      </c>
      <c r="D8" s="22">
        <v>0</v>
      </c>
      <c r="E8" s="23">
        <v>0</v>
      </c>
      <c r="F8" s="22">
        <v>0</v>
      </c>
      <c r="G8" s="23">
        <v>0</v>
      </c>
      <c r="H8" s="270">
        <v>0</v>
      </c>
      <c r="I8" s="280">
        <v>0</v>
      </c>
      <c r="N8" s="20"/>
      <c r="O8" s="21"/>
    </row>
    <row r="9" spans="1:15" x14ac:dyDescent="0.25">
      <c r="A9" s="52" t="s">
        <v>11</v>
      </c>
      <c r="B9" s="16"/>
      <c r="C9" s="17">
        <v>1211</v>
      </c>
      <c r="D9" s="22">
        <v>5800000</v>
      </c>
      <c r="E9" s="23">
        <v>6318184.9000000004</v>
      </c>
      <c r="F9" s="22">
        <v>6600000</v>
      </c>
      <c r="G9" s="23">
        <v>7200899</v>
      </c>
      <c r="H9" s="270">
        <v>8200000</v>
      </c>
      <c r="I9" s="280">
        <v>0</v>
      </c>
      <c r="J9" s="4" t="s">
        <v>413</v>
      </c>
      <c r="K9" s="4" t="s">
        <v>344</v>
      </c>
      <c r="N9" s="20"/>
      <c r="O9" s="21"/>
    </row>
    <row r="10" spans="1:15" x14ac:dyDescent="0.25">
      <c r="A10" s="52" t="s">
        <v>12</v>
      </c>
      <c r="B10" s="16"/>
      <c r="C10" s="17">
        <v>1334</v>
      </c>
      <c r="D10" s="22">
        <v>2000</v>
      </c>
      <c r="E10" s="23">
        <v>0</v>
      </c>
      <c r="F10" s="22">
        <v>0</v>
      </c>
      <c r="G10" s="23">
        <v>0</v>
      </c>
      <c r="H10" s="270">
        <v>0</v>
      </c>
      <c r="I10" s="280">
        <v>0</v>
      </c>
      <c r="N10" s="20"/>
      <c r="O10" s="21"/>
    </row>
    <row r="11" spans="1:15" x14ac:dyDescent="0.25">
      <c r="A11" s="327" t="s">
        <v>13</v>
      </c>
      <c r="B11" s="16"/>
      <c r="C11" s="17">
        <v>1335</v>
      </c>
      <c r="D11" s="22">
        <v>4500</v>
      </c>
      <c r="E11" s="23">
        <v>6389</v>
      </c>
      <c r="F11" s="22">
        <v>4000</v>
      </c>
      <c r="G11" s="23">
        <v>7222</v>
      </c>
      <c r="H11" s="270">
        <v>5000</v>
      </c>
      <c r="I11" s="280">
        <v>0</v>
      </c>
      <c r="N11" s="20"/>
      <c r="O11" s="21"/>
    </row>
    <row r="12" spans="1:15" x14ac:dyDescent="0.25">
      <c r="A12" s="52" t="s">
        <v>14</v>
      </c>
      <c r="B12" s="16"/>
      <c r="C12" s="17">
        <v>1337</v>
      </c>
      <c r="D12" s="22">
        <v>640000</v>
      </c>
      <c r="E12" s="23">
        <v>687579</v>
      </c>
      <c r="F12" s="22">
        <v>680000</v>
      </c>
      <c r="G12" s="23">
        <v>691154</v>
      </c>
      <c r="H12" s="270">
        <v>690000</v>
      </c>
      <c r="I12" s="280">
        <v>0</v>
      </c>
      <c r="L12" s="4" t="s">
        <v>333</v>
      </c>
      <c r="N12" s="20"/>
      <c r="O12" s="21"/>
    </row>
    <row r="13" spans="1:15" x14ac:dyDescent="0.25">
      <c r="A13" s="52" t="s">
        <v>15</v>
      </c>
      <c r="B13" s="16"/>
      <c r="C13" s="17">
        <v>1341</v>
      </c>
      <c r="D13" s="22">
        <v>43000</v>
      </c>
      <c r="E13" s="23">
        <v>45250</v>
      </c>
      <c r="F13" s="22">
        <v>45000</v>
      </c>
      <c r="G13" s="23">
        <v>42400</v>
      </c>
      <c r="H13" s="270">
        <v>43000</v>
      </c>
      <c r="I13" s="280">
        <v>0</v>
      </c>
      <c r="M13" s="4" t="s">
        <v>16</v>
      </c>
      <c r="N13" s="20"/>
      <c r="O13" s="21"/>
    </row>
    <row r="14" spans="1:15" x14ac:dyDescent="0.25">
      <c r="A14" s="52" t="s">
        <v>17</v>
      </c>
      <c r="B14" s="16"/>
      <c r="C14" s="17">
        <v>1342</v>
      </c>
      <c r="D14" s="22">
        <v>5000</v>
      </c>
      <c r="E14" s="23">
        <v>3556</v>
      </c>
      <c r="F14" s="22">
        <v>3500</v>
      </c>
      <c r="G14" s="23">
        <v>3793</v>
      </c>
      <c r="H14" s="270">
        <v>3500</v>
      </c>
      <c r="I14" s="280">
        <v>0</v>
      </c>
      <c r="N14" s="20"/>
      <c r="O14" s="21"/>
    </row>
    <row r="15" spans="1:15" x14ac:dyDescent="0.25">
      <c r="A15" s="52" t="s">
        <v>18</v>
      </c>
      <c r="B15" s="16"/>
      <c r="C15" s="17">
        <v>1343</v>
      </c>
      <c r="D15" s="22">
        <v>40000</v>
      </c>
      <c r="E15" s="23">
        <v>19550</v>
      </c>
      <c r="F15" s="22">
        <v>40000</v>
      </c>
      <c r="G15" s="23">
        <v>35650</v>
      </c>
      <c r="H15" s="270">
        <v>36000</v>
      </c>
      <c r="I15" s="280">
        <v>0</v>
      </c>
      <c r="N15" s="20"/>
      <c r="O15" s="21"/>
    </row>
    <row r="16" spans="1:15" x14ac:dyDescent="0.25">
      <c r="A16" s="52" t="s">
        <v>19</v>
      </c>
      <c r="B16" s="16"/>
      <c r="C16" s="17">
        <v>1345</v>
      </c>
      <c r="D16" s="22">
        <v>8000</v>
      </c>
      <c r="E16" s="23">
        <v>8524</v>
      </c>
      <c r="F16" s="22">
        <v>8000</v>
      </c>
      <c r="G16" s="23">
        <v>15160</v>
      </c>
      <c r="H16" s="270">
        <v>15000</v>
      </c>
      <c r="I16" s="280">
        <v>0</v>
      </c>
      <c r="N16" s="20"/>
      <c r="O16" s="21"/>
    </row>
    <row r="17" spans="1:15" x14ac:dyDescent="0.25">
      <c r="A17" s="52" t="s">
        <v>20</v>
      </c>
      <c r="B17" s="16"/>
      <c r="C17" s="17">
        <v>1347</v>
      </c>
      <c r="D17" s="22">
        <v>0</v>
      </c>
      <c r="E17" s="23">
        <v>0</v>
      </c>
      <c r="F17" s="22">
        <v>0</v>
      </c>
      <c r="G17" s="23">
        <v>0</v>
      </c>
      <c r="H17" s="270">
        <v>0</v>
      </c>
      <c r="I17" s="280">
        <v>0</v>
      </c>
      <c r="N17" s="20"/>
      <c r="O17" s="21"/>
    </row>
    <row r="18" spans="1:15" x14ac:dyDescent="0.25">
      <c r="A18" s="52" t="s">
        <v>21</v>
      </c>
      <c r="B18" s="16"/>
      <c r="C18" s="17">
        <v>1382</v>
      </c>
      <c r="D18" s="22">
        <v>50000</v>
      </c>
      <c r="E18" s="23">
        <v>64677.79</v>
      </c>
      <c r="F18" s="22">
        <v>60000</v>
      </c>
      <c r="G18" s="23">
        <v>90436</v>
      </c>
      <c r="H18" s="270">
        <v>90000</v>
      </c>
      <c r="I18" s="280">
        <v>0</v>
      </c>
      <c r="N18" s="20"/>
      <c r="O18" s="21"/>
    </row>
    <row r="19" spans="1:15" x14ac:dyDescent="0.25">
      <c r="A19" s="327" t="s">
        <v>22</v>
      </c>
      <c r="B19" s="16"/>
      <c r="C19" s="17">
        <v>1383</v>
      </c>
      <c r="D19" s="22">
        <v>190000</v>
      </c>
      <c r="E19" s="23">
        <v>182013.25</v>
      </c>
      <c r="F19" s="22">
        <v>180000</v>
      </c>
      <c r="G19" s="23">
        <v>245047</v>
      </c>
      <c r="H19" s="270">
        <v>0</v>
      </c>
      <c r="I19" s="280">
        <v>0</v>
      </c>
      <c r="N19" s="20"/>
      <c r="O19" s="21"/>
    </row>
    <row r="20" spans="1:15" x14ac:dyDescent="0.25">
      <c r="A20" s="52" t="s">
        <v>23</v>
      </c>
      <c r="B20" s="16"/>
      <c r="C20" s="17">
        <v>1361</v>
      </c>
      <c r="D20" s="22">
        <v>30000</v>
      </c>
      <c r="E20" s="23">
        <v>42830</v>
      </c>
      <c r="F20" s="22">
        <v>40000</v>
      </c>
      <c r="G20" s="23">
        <v>14320</v>
      </c>
      <c r="H20" s="270">
        <v>15000</v>
      </c>
      <c r="I20" s="280">
        <v>0</v>
      </c>
      <c r="N20" s="5" t="s">
        <v>24</v>
      </c>
    </row>
    <row r="21" spans="1:15" x14ac:dyDescent="0.25">
      <c r="A21" s="52" t="s">
        <v>25</v>
      </c>
      <c r="B21" s="16"/>
      <c r="C21" s="17">
        <v>1511</v>
      </c>
      <c r="D21" s="22">
        <v>1500000</v>
      </c>
      <c r="E21" s="23">
        <v>1591584.14</v>
      </c>
      <c r="F21" s="22">
        <v>1500000</v>
      </c>
      <c r="G21" s="23">
        <v>1591558</v>
      </c>
      <c r="H21" s="270">
        <v>1600000</v>
      </c>
      <c r="I21" s="280">
        <v>0</v>
      </c>
      <c r="N21" s="20"/>
    </row>
    <row r="22" spans="1:15" x14ac:dyDescent="0.25">
      <c r="A22" s="52" t="s">
        <v>26</v>
      </c>
      <c r="B22" s="16"/>
      <c r="C22" s="17">
        <v>4111</v>
      </c>
      <c r="D22" s="22">
        <v>0</v>
      </c>
      <c r="E22" s="23">
        <v>60000</v>
      </c>
      <c r="F22" s="22">
        <v>0</v>
      </c>
      <c r="G22" s="23">
        <v>36934</v>
      </c>
      <c r="H22" s="270">
        <v>0</v>
      </c>
      <c r="I22" s="280">
        <v>0</v>
      </c>
      <c r="N22" s="20"/>
    </row>
    <row r="23" spans="1:15" x14ac:dyDescent="0.25">
      <c r="A23" s="52" t="s">
        <v>27</v>
      </c>
      <c r="B23" s="16"/>
      <c r="C23" s="17">
        <v>4112</v>
      </c>
      <c r="D23" s="25">
        <v>229800</v>
      </c>
      <c r="E23" s="23">
        <v>229800</v>
      </c>
      <c r="F23" s="25">
        <v>270000</v>
      </c>
      <c r="G23" s="23">
        <v>270000</v>
      </c>
      <c r="H23" s="271">
        <v>282300</v>
      </c>
      <c r="I23" s="281">
        <v>0</v>
      </c>
      <c r="N23" s="20" t="s">
        <v>28</v>
      </c>
    </row>
    <row r="24" spans="1:15" x14ac:dyDescent="0.25">
      <c r="A24" s="52" t="s">
        <v>29</v>
      </c>
      <c r="B24" s="16"/>
      <c r="C24" s="17">
        <v>4116</v>
      </c>
      <c r="D24" s="22">
        <v>0</v>
      </c>
      <c r="E24" s="23">
        <v>770125</v>
      </c>
      <c r="F24" s="22">
        <v>0</v>
      </c>
      <c r="G24" s="23">
        <v>1546762</v>
      </c>
      <c r="H24" s="270">
        <v>0</v>
      </c>
      <c r="I24" s="280">
        <v>0</v>
      </c>
      <c r="K24" s="4" t="s">
        <v>348</v>
      </c>
      <c r="N24" s="20"/>
    </row>
    <row r="25" spans="1:15" x14ac:dyDescent="0.25">
      <c r="A25" s="52" t="s">
        <v>30</v>
      </c>
      <c r="B25" s="16"/>
      <c r="C25" s="17">
        <v>4121</v>
      </c>
      <c r="D25" s="22">
        <v>0</v>
      </c>
      <c r="E25" s="23">
        <v>0</v>
      </c>
      <c r="F25" s="22">
        <v>0</v>
      </c>
      <c r="G25" s="23">
        <v>0</v>
      </c>
      <c r="H25" s="270">
        <v>0</v>
      </c>
      <c r="I25" s="280">
        <v>0</v>
      </c>
      <c r="N25" s="20" t="s">
        <v>31</v>
      </c>
    </row>
    <row r="26" spans="1:15" x14ac:dyDescent="0.25">
      <c r="A26" s="52" t="s">
        <v>32</v>
      </c>
      <c r="B26" s="16"/>
      <c r="C26" s="17">
        <v>4122</v>
      </c>
      <c r="D26" s="22">
        <v>0</v>
      </c>
      <c r="E26" s="23">
        <v>522361</v>
      </c>
      <c r="F26" s="22">
        <v>0</v>
      </c>
      <c r="G26" s="23">
        <v>59000</v>
      </c>
      <c r="H26" s="270">
        <v>0</v>
      </c>
      <c r="I26" s="280">
        <v>0</v>
      </c>
      <c r="N26" s="20"/>
      <c r="O26" s="5" t="s">
        <v>33</v>
      </c>
    </row>
    <row r="27" spans="1:15" x14ac:dyDescent="0.25">
      <c r="A27" s="52" t="s">
        <v>34</v>
      </c>
      <c r="B27" s="16"/>
      <c r="C27" s="17">
        <v>4123</v>
      </c>
      <c r="D27" s="22">
        <v>0</v>
      </c>
      <c r="E27" s="23">
        <v>0</v>
      </c>
      <c r="F27" s="22">
        <v>0</v>
      </c>
      <c r="G27" s="23">
        <v>0</v>
      </c>
      <c r="H27" s="270">
        <v>0</v>
      </c>
      <c r="I27" s="280">
        <v>0</v>
      </c>
      <c r="N27" s="20"/>
    </row>
    <row r="28" spans="1:15" x14ac:dyDescent="0.25">
      <c r="A28" s="52" t="s">
        <v>35</v>
      </c>
      <c r="B28" s="16"/>
      <c r="C28" s="26">
        <v>4129</v>
      </c>
      <c r="D28" s="22">
        <v>0</v>
      </c>
      <c r="E28" s="23">
        <v>0</v>
      </c>
      <c r="F28" s="22">
        <v>0</v>
      </c>
      <c r="G28" s="23">
        <v>0</v>
      </c>
      <c r="H28" s="270">
        <v>0</v>
      </c>
      <c r="I28" s="280">
        <v>0</v>
      </c>
      <c r="N28" s="20"/>
    </row>
    <row r="29" spans="1:15" x14ac:dyDescent="0.25">
      <c r="A29" s="52" t="s">
        <v>36</v>
      </c>
      <c r="B29" s="16"/>
      <c r="C29" s="26">
        <v>4134</v>
      </c>
      <c r="D29" s="22">
        <v>0</v>
      </c>
      <c r="E29" s="23">
        <v>0</v>
      </c>
      <c r="F29" s="22">
        <v>0</v>
      </c>
      <c r="G29" s="23">
        <v>0</v>
      </c>
      <c r="H29" s="270">
        <v>0</v>
      </c>
      <c r="I29" s="280">
        <v>0</v>
      </c>
      <c r="N29" s="20"/>
    </row>
    <row r="30" spans="1:15" x14ac:dyDescent="0.25">
      <c r="A30" s="52" t="s">
        <v>37</v>
      </c>
      <c r="B30" s="16"/>
      <c r="C30" s="17">
        <v>4216</v>
      </c>
      <c r="D30" s="22">
        <v>0</v>
      </c>
      <c r="E30" s="23">
        <v>0</v>
      </c>
      <c r="F30" s="22">
        <v>0</v>
      </c>
      <c r="G30" s="23">
        <v>0</v>
      </c>
      <c r="H30" s="270">
        <v>0</v>
      </c>
      <c r="I30" s="280">
        <v>0</v>
      </c>
      <c r="N30" s="20"/>
    </row>
    <row r="31" spans="1:15" x14ac:dyDescent="0.25">
      <c r="A31" s="52" t="s">
        <v>38</v>
      </c>
      <c r="B31" s="16"/>
      <c r="C31" s="17">
        <v>4222</v>
      </c>
      <c r="D31" s="22">
        <v>0</v>
      </c>
      <c r="E31" s="23">
        <v>0</v>
      </c>
      <c r="F31" s="22">
        <v>0</v>
      </c>
      <c r="G31" s="23">
        <v>3215000</v>
      </c>
      <c r="H31" s="270">
        <v>0</v>
      </c>
      <c r="I31" s="280">
        <v>0</v>
      </c>
      <c r="N31" s="20"/>
      <c r="O31" s="5" t="s">
        <v>39</v>
      </c>
    </row>
    <row r="32" spans="1:15" x14ac:dyDescent="0.25">
      <c r="A32" s="52" t="s">
        <v>40</v>
      </c>
      <c r="B32" s="16"/>
      <c r="C32" s="27">
        <v>4221</v>
      </c>
      <c r="D32" s="22">
        <v>0</v>
      </c>
      <c r="E32" s="23">
        <v>0</v>
      </c>
      <c r="F32" s="22">
        <v>0</v>
      </c>
      <c r="G32" s="3">
        <v>0</v>
      </c>
      <c r="H32" s="270">
        <v>735388</v>
      </c>
      <c r="I32" s="280">
        <v>0</v>
      </c>
      <c r="J32" s="4" t="s">
        <v>431</v>
      </c>
      <c r="N32" s="20"/>
    </row>
    <row r="33" spans="1:15" ht="15.75" x14ac:dyDescent="0.25">
      <c r="A33" s="328" t="s">
        <v>41</v>
      </c>
      <c r="B33" s="28"/>
      <c r="C33" s="29"/>
      <c r="D33" s="30">
        <f t="shared" ref="D33:I33" si="0">SUM(D4:D32)</f>
        <v>14887300</v>
      </c>
      <c r="E33" s="31">
        <f t="shared" si="0"/>
        <v>17821101.920000002</v>
      </c>
      <c r="F33" s="30">
        <f t="shared" si="0"/>
        <v>16640500</v>
      </c>
      <c r="G33" s="31">
        <f t="shared" si="0"/>
        <v>22640057</v>
      </c>
      <c r="H33" s="272">
        <f>SUM(H4:H32)</f>
        <v>19345188</v>
      </c>
      <c r="I33" s="164">
        <f t="shared" si="0"/>
        <v>0</v>
      </c>
    </row>
    <row r="34" spans="1:15" s="38" customFormat="1" ht="15.75" x14ac:dyDescent="0.25">
      <c r="A34" s="329" t="s">
        <v>42</v>
      </c>
      <c r="B34" s="32">
        <v>1012</v>
      </c>
      <c r="C34" s="33">
        <v>2119</v>
      </c>
      <c r="D34" s="22">
        <v>77000</v>
      </c>
      <c r="E34" s="35">
        <v>81300</v>
      </c>
      <c r="F34" s="22">
        <v>70000</v>
      </c>
      <c r="G34" s="34">
        <v>3650</v>
      </c>
      <c r="H34" s="270">
        <v>40000</v>
      </c>
      <c r="I34" s="280">
        <v>0</v>
      </c>
      <c r="J34" s="36"/>
      <c r="K34" s="36" t="s">
        <v>346</v>
      </c>
      <c r="L34" s="36"/>
      <c r="M34" s="36"/>
      <c r="N34" s="36"/>
      <c r="O34" s="37"/>
    </row>
    <row r="35" spans="1:15" x14ac:dyDescent="0.25">
      <c r="A35" s="52" t="s">
        <v>43</v>
      </c>
      <c r="B35" s="32">
        <v>1012</v>
      </c>
      <c r="C35" s="17">
        <v>2131</v>
      </c>
      <c r="D35" s="22">
        <v>80000</v>
      </c>
      <c r="E35" s="23">
        <v>96286</v>
      </c>
      <c r="F35" s="22">
        <v>90000</v>
      </c>
      <c r="G35" s="23">
        <v>102429</v>
      </c>
      <c r="H35" s="270">
        <v>90000</v>
      </c>
      <c r="I35" s="280">
        <v>0</v>
      </c>
    </row>
    <row r="36" spans="1:15" x14ac:dyDescent="0.25">
      <c r="A36" s="52" t="s">
        <v>44</v>
      </c>
      <c r="B36" s="32">
        <v>1012</v>
      </c>
      <c r="C36" s="17">
        <v>3111</v>
      </c>
      <c r="D36" s="22">
        <v>15200</v>
      </c>
      <c r="E36" s="23">
        <v>1251150</v>
      </c>
      <c r="F36" s="22">
        <v>1000000</v>
      </c>
      <c r="G36" s="23">
        <v>330540</v>
      </c>
      <c r="H36" s="270">
        <v>1000000</v>
      </c>
      <c r="I36" s="280">
        <v>0</v>
      </c>
      <c r="K36" s="4" t="s">
        <v>345</v>
      </c>
      <c r="N36" s="4" t="s">
        <v>45</v>
      </c>
    </row>
    <row r="37" spans="1:15" x14ac:dyDescent="0.25">
      <c r="A37" s="66" t="s">
        <v>46</v>
      </c>
      <c r="B37" s="39"/>
      <c r="C37" s="40"/>
      <c r="D37" s="41">
        <f t="shared" ref="D37:F37" si="1">D35+D36+D34</f>
        <v>172200</v>
      </c>
      <c r="E37" s="42">
        <f t="shared" si="1"/>
        <v>1428736</v>
      </c>
      <c r="F37" s="41">
        <f t="shared" si="1"/>
        <v>1160000</v>
      </c>
      <c r="G37" s="165">
        <f>G35+G36+G34</f>
        <v>436619</v>
      </c>
      <c r="H37" s="273">
        <f>H35+H36+H34</f>
        <v>1130000</v>
      </c>
      <c r="I37" s="165">
        <f>I35+I36+I34</f>
        <v>0</v>
      </c>
    </row>
    <row r="38" spans="1:15" x14ac:dyDescent="0.25">
      <c r="A38" s="52" t="s">
        <v>47</v>
      </c>
      <c r="B38" s="32">
        <v>1031</v>
      </c>
      <c r="C38" s="17">
        <v>2111</v>
      </c>
      <c r="D38" s="22">
        <v>300000</v>
      </c>
      <c r="E38" s="23">
        <v>52204</v>
      </c>
      <c r="F38" s="22">
        <v>350000</v>
      </c>
      <c r="G38" s="23">
        <v>314533</v>
      </c>
      <c r="H38" s="270">
        <v>350000</v>
      </c>
      <c r="I38" s="280">
        <v>0</v>
      </c>
      <c r="O38" s="5" t="s">
        <v>48</v>
      </c>
    </row>
    <row r="39" spans="1:15" x14ac:dyDescent="0.25">
      <c r="A39" s="66" t="s">
        <v>49</v>
      </c>
      <c r="B39" s="39"/>
      <c r="C39" s="40"/>
      <c r="D39" s="41">
        <f t="shared" ref="D39:I39" si="2">D38</f>
        <v>300000</v>
      </c>
      <c r="E39" s="42">
        <f t="shared" si="2"/>
        <v>52204</v>
      </c>
      <c r="F39" s="41">
        <f t="shared" si="2"/>
        <v>350000</v>
      </c>
      <c r="G39" s="42">
        <f>G38</f>
        <v>314533</v>
      </c>
      <c r="H39" s="273">
        <f t="shared" si="2"/>
        <v>350000</v>
      </c>
      <c r="I39" s="165">
        <f t="shared" si="2"/>
        <v>0</v>
      </c>
    </row>
    <row r="40" spans="1:15" x14ac:dyDescent="0.25">
      <c r="A40" s="52" t="s">
        <v>50</v>
      </c>
      <c r="B40" s="32">
        <v>2142</v>
      </c>
      <c r="C40" s="17">
        <v>2132</v>
      </c>
      <c r="D40" s="43">
        <v>0</v>
      </c>
      <c r="E40" s="23">
        <v>0</v>
      </c>
      <c r="F40" s="43">
        <v>0</v>
      </c>
      <c r="G40" s="23">
        <v>0</v>
      </c>
      <c r="H40" s="274">
        <v>0</v>
      </c>
      <c r="I40" s="34">
        <v>0</v>
      </c>
      <c r="N40" s="4" t="s">
        <v>51</v>
      </c>
      <c r="O40" s="5" t="s">
        <v>52</v>
      </c>
    </row>
    <row r="41" spans="1:15" x14ac:dyDescent="0.25">
      <c r="A41" s="330" t="s">
        <v>53</v>
      </c>
      <c r="B41" s="45">
        <v>2142</v>
      </c>
      <c r="C41" s="46">
        <v>2310</v>
      </c>
      <c r="D41" s="22">
        <v>0</v>
      </c>
      <c r="E41" s="23">
        <v>0</v>
      </c>
      <c r="F41" s="22">
        <v>0</v>
      </c>
      <c r="G41" s="23">
        <v>0</v>
      </c>
      <c r="H41" s="270">
        <v>0</v>
      </c>
      <c r="I41" s="280">
        <v>0</v>
      </c>
    </row>
    <row r="42" spans="1:15" x14ac:dyDescent="0.25">
      <c r="A42" s="66" t="s">
        <v>54</v>
      </c>
      <c r="B42" s="39"/>
      <c r="C42" s="40"/>
      <c r="D42" s="41">
        <f t="shared" ref="D42:I42" si="3">D41+D40</f>
        <v>0</v>
      </c>
      <c r="E42" s="42">
        <f t="shared" si="3"/>
        <v>0</v>
      </c>
      <c r="F42" s="41">
        <f t="shared" si="3"/>
        <v>0</v>
      </c>
      <c r="G42" s="42">
        <f>G41+G40</f>
        <v>0</v>
      </c>
      <c r="H42" s="273">
        <f t="shared" si="3"/>
        <v>0</v>
      </c>
      <c r="I42" s="165">
        <f t="shared" si="3"/>
        <v>0</v>
      </c>
    </row>
    <row r="43" spans="1:15" s="49" customFormat="1" x14ac:dyDescent="0.25">
      <c r="A43" s="331" t="s">
        <v>55</v>
      </c>
      <c r="B43" s="45">
        <v>3113</v>
      </c>
      <c r="C43" s="46">
        <v>2229</v>
      </c>
      <c r="D43" s="47">
        <v>0</v>
      </c>
      <c r="E43" s="48">
        <v>0</v>
      </c>
      <c r="F43" s="47">
        <v>0</v>
      </c>
      <c r="G43" s="48">
        <v>0</v>
      </c>
      <c r="H43" s="275">
        <v>0</v>
      </c>
      <c r="I43" s="229">
        <v>0</v>
      </c>
      <c r="J43" s="36"/>
      <c r="K43" s="36"/>
      <c r="L43" s="36"/>
      <c r="M43" s="36"/>
      <c r="N43" s="36" t="s">
        <v>56</v>
      </c>
      <c r="O43" s="37"/>
    </row>
    <row r="44" spans="1:15" s="49" customFormat="1" x14ac:dyDescent="0.25">
      <c r="A44" s="66" t="s">
        <v>57</v>
      </c>
      <c r="B44" s="39"/>
      <c r="C44" s="40"/>
      <c r="D44" s="41">
        <f t="shared" ref="D44:I44" si="4">D43</f>
        <v>0</v>
      </c>
      <c r="E44" s="42">
        <f t="shared" si="4"/>
        <v>0</v>
      </c>
      <c r="F44" s="41">
        <f t="shared" si="4"/>
        <v>0</v>
      </c>
      <c r="G44" s="42">
        <f>G43</f>
        <v>0</v>
      </c>
      <c r="H44" s="273">
        <f t="shared" si="4"/>
        <v>0</v>
      </c>
      <c r="I44" s="165">
        <f t="shared" si="4"/>
        <v>0</v>
      </c>
      <c r="J44" s="36"/>
      <c r="K44" s="36"/>
      <c r="L44" s="36"/>
      <c r="M44" s="36"/>
      <c r="N44" s="36"/>
      <c r="O44" s="37"/>
    </row>
    <row r="45" spans="1:15" x14ac:dyDescent="0.25">
      <c r="A45" s="50" t="s">
        <v>58</v>
      </c>
      <c r="B45" s="45">
        <v>2212</v>
      </c>
      <c r="C45" s="46">
        <v>2111</v>
      </c>
      <c r="D45" s="22">
        <v>0</v>
      </c>
      <c r="E45" s="23">
        <v>0</v>
      </c>
      <c r="F45" s="22">
        <v>0</v>
      </c>
      <c r="G45" s="23">
        <v>0</v>
      </c>
      <c r="H45" s="270">
        <v>0</v>
      </c>
      <c r="I45" s="280">
        <v>0</v>
      </c>
    </row>
    <row r="46" spans="1:15" x14ac:dyDescent="0.25">
      <c r="A46" s="50" t="s">
        <v>59</v>
      </c>
      <c r="B46" s="45">
        <v>2212</v>
      </c>
      <c r="C46" s="46">
        <v>2324</v>
      </c>
      <c r="D46" s="22">
        <v>0</v>
      </c>
      <c r="E46" s="23">
        <v>0</v>
      </c>
      <c r="F46" s="22">
        <v>0</v>
      </c>
      <c r="G46" s="23">
        <v>0</v>
      </c>
      <c r="H46" s="270">
        <v>0</v>
      </c>
      <c r="I46" s="280">
        <v>0</v>
      </c>
    </row>
    <row r="47" spans="1:15" x14ac:dyDescent="0.25">
      <c r="A47" s="51" t="s">
        <v>60</v>
      </c>
      <c r="B47" s="39"/>
      <c r="C47" s="40"/>
      <c r="D47" s="41">
        <f t="shared" ref="D47:I47" si="5">D46+D45</f>
        <v>0</v>
      </c>
      <c r="E47" s="42">
        <f t="shared" si="5"/>
        <v>0</v>
      </c>
      <c r="F47" s="41">
        <f t="shared" si="5"/>
        <v>0</v>
      </c>
      <c r="G47" s="42">
        <f>G45+G46</f>
        <v>0</v>
      </c>
      <c r="H47" s="273">
        <f t="shared" si="5"/>
        <v>0</v>
      </c>
      <c r="I47" s="165">
        <f t="shared" si="5"/>
        <v>0</v>
      </c>
    </row>
    <row r="48" spans="1:15" x14ac:dyDescent="0.25">
      <c r="A48" s="50" t="s">
        <v>58</v>
      </c>
      <c r="B48" s="45">
        <v>2310</v>
      </c>
      <c r="C48" s="46">
        <v>2111</v>
      </c>
      <c r="D48" s="22">
        <v>20000</v>
      </c>
      <c r="E48" s="23">
        <v>12480</v>
      </c>
      <c r="F48" s="22">
        <v>12000</v>
      </c>
      <c r="G48" s="23">
        <v>2150</v>
      </c>
      <c r="H48" s="270">
        <v>10000</v>
      </c>
      <c r="I48" s="280">
        <v>0</v>
      </c>
      <c r="O48" s="5" t="s">
        <v>61</v>
      </c>
    </row>
    <row r="49" spans="1:15" x14ac:dyDescent="0.25">
      <c r="A49" s="51" t="s">
        <v>62</v>
      </c>
      <c r="B49" s="39"/>
      <c r="C49" s="40"/>
      <c r="D49" s="41">
        <f t="shared" ref="D49:I49" si="6">D48</f>
        <v>20000</v>
      </c>
      <c r="E49" s="42">
        <f t="shared" si="6"/>
        <v>12480</v>
      </c>
      <c r="F49" s="41">
        <f t="shared" si="6"/>
        <v>12000</v>
      </c>
      <c r="G49" s="42">
        <f>G48</f>
        <v>2150</v>
      </c>
      <c r="H49" s="273">
        <f t="shared" si="6"/>
        <v>10000</v>
      </c>
      <c r="I49" s="165">
        <f t="shared" si="6"/>
        <v>0</v>
      </c>
    </row>
    <row r="50" spans="1:15" x14ac:dyDescent="0.25">
      <c r="A50" s="50" t="s">
        <v>58</v>
      </c>
      <c r="B50" s="323"/>
      <c r="C50" s="324"/>
      <c r="D50" s="308">
        <v>0</v>
      </c>
      <c r="E50" s="309">
        <v>0</v>
      </c>
      <c r="F50" s="308">
        <v>0</v>
      </c>
      <c r="G50" s="347">
        <v>16056</v>
      </c>
      <c r="H50" s="320">
        <v>16000</v>
      </c>
      <c r="I50" s="309">
        <v>0</v>
      </c>
    </row>
    <row r="51" spans="1:15" x14ac:dyDescent="0.25">
      <c r="A51" s="332" t="s">
        <v>140</v>
      </c>
      <c r="B51" s="304"/>
      <c r="C51" s="307"/>
      <c r="D51" s="310">
        <f>D50</f>
        <v>0</v>
      </c>
      <c r="E51" s="311">
        <f>E50</f>
        <v>0</v>
      </c>
      <c r="F51" s="310">
        <f>F50</f>
        <v>0</v>
      </c>
      <c r="G51" s="349">
        <f>G50</f>
        <v>16056</v>
      </c>
      <c r="H51" s="321">
        <f>H50</f>
        <v>16000</v>
      </c>
      <c r="I51" s="311"/>
    </row>
    <row r="52" spans="1:15" s="49" customFormat="1" x14ac:dyDescent="0.25">
      <c r="A52" s="333" t="s">
        <v>440</v>
      </c>
      <c r="B52" s="316">
        <v>2411</v>
      </c>
      <c r="C52" s="317">
        <v>2111</v>
      </c>
      <c r="D52" s="314">
        <v>0</v>
      </c>
      <c r="E52" s="315">
        <v>0</v>
      </c>
      <c r="F52" s="314">
        <v>0</v>
      </c>
      <c r="G52" s="315">
        <v>0</v>
      </c>
      <c r="H52" s="322">
        <v>117000</v>
      </c>
      <c r="I52" s="315">
        <v>0</v>
      </c>
      <c r="J52" s="36"/>
      <c r="K52" s="36"/>
      <c r="L52" s="36"/>
      <c r="M52" s="36"/>
      <c r="N52" s="36"/>
      <c r="O52" s="37"/>
    </row>
    <row r="53" spans="1:15" x14ac:dyDescent="0.25">
      <c r="A53" s="332" t="s">
        <v>440</v>
      </c>
      <c r="B53" s="313"/>
      <c r="C53" s="312"/>
      <c r="D53" s="310">
        <f t="shared" ref="D53:I53" si="7">D52</f>
        <v>0</v>
      </c>
      <c r="E53" s="311">
        <f t="shared" si="7"/>
        <v>0</v>
      </c>
      <c r="F53" s="310">
        <f t="shared" si="7"/>
        <v>0</v>
      </c>
      <c r="G53" s="311">
        <f>G52</f>
        <v>0</v>
      </c>
      <c r="H53" s="321">
        <f t="shared" si="7"/>
        <v>117000</v>
      </c>
      <c r="I53" s="311">
        <f t="shared" si="7"/>
        <v>0</v>
      </c>
    </row>
    <row r="54" spans="1:15" x14ac:dyDescent="0.25">
      <c r="A54" s="52" t="s">
        <v>58</v>
      </c>
      <c r="B54" s="32">
        <v>3314</v>
      </c>
      <c r="C54" s="17">
        <v>2111</v>
      </c>
      <c r="D54" s="22">
        <v>20000</v>
      </c>
      <c r="E54" s="23">
        <v>21106</v>
      </c>
      <c r="F54" s="22">
        <v>20000</v>
      </c>
      <c r="G54" s="23">
        <v>27225</v>
      </c>
      <c r="H54" s="270">
        <v>27000</v>
      </c>
      <c r="I54" s="280">
        <v>0</v>
      </c>
    </row>
    <row r="55" spans="1:15" x14ac:dyDescent="0.25">
      <c r="A55" s="334" t="s">
        <v>63</v>
      </c>
      <c r="B55" s="53"/>
      <c r="C55" s="54"/>
      <c r="D55" s="55">
        <f t="shared" ref="D55:I55" si="8">D54</f>
        <v>20000</v>
      </c>
      <c r="E55" s="56">
        <f t="shared" si="8"/>
        <v>21106</v>
      </c>
      <c r="F55" s="55">
        <f t="shared" si="8"/>
        <v>20000</v>
      </c>
      <c r="G55" s="56">
        <f>G54</f>
        <v>27225</v>
      </c>
      <c r="H55" s="276">
        <f t="shared" si="8"/>
        <v>27000</v>
      </c>
      <c r="I55" s="166">
        <f t="shared" si="8"/>
        <v>0</v>
      </c>
    </row>
    <row r="56" spans="1:15" x14ac:dyDescent="0.25">
      <c r="A56" s="52" t="s">
        <v>58</v>
      </c>
      <c r="B56" s="32">
        <v>3315</v>
      </c>
      <c r="C56" s="17">
        <v>2111</v>
      </c>
      <c r="D56" s="22">
        <v>32000</v>
      </c>
      <c r="E56" s="23">
        <v>40037</v>
      </c>
      <c r="F56" s="22">
        <v>40000</v>
      </c>
      <c r="G56" s="23">
        <v>71553</v>
      </c>
      <c r="H56" s="270">
        <v>75000</v>
      </c>
      <c r="I56" s="280">
        <v>0</v>
      </c>
    </row>
    <row r="57" spans="1:15" x14ac:dyDescent="0.25">
      <c r="A57" s="52" t="s">
        <v>343</v>
      </c>
      <c r="B57" s="32">
        <v>3315</v>
      </c>
      <c r="C57" s="17">
        <v>2324</v>
      </c>
      <c r="D57" s="22">
        <v>0</v>
      </c>
      <c r="E57" s="23">
        <v>106439</v>
      </c>
      <c r="F57" s="22">
        <v>0</v>
      </c>
      <c r="G57" s="23">
        <v>0</v>
      </c>
      <c r="H57" s="270">
        <v>0</v>
      </c>
      <c r="I57" s="280">
        <v>0</v>
      </c>
    </row>
    <row r="58" spans="1:15" x14ac:dyDescent="0.25">
      <c r="A58" s="334" t="s">
        <v>64</v>
      </c>
      <c r="B58" s="53"/>
      <c r="C58" s="54"/>
      <c r="D58" s="55">
        <f t="shared" ref="D58:I58" si="9">D56+D57</f>
        <v>32000</v>
      </c>
      <c r="E58" s="56">
        <f t="shared" si="9"/>
        <v>146476</v>
      </c>
      <c r="F58" s="55">
        <f t="shared" si="9"/>
        <v>40000</v>
      </c>
      <c r="G58" s="56">
        <f>G56+G57</f>
        <v>71553</v>
      </c>
      <c r="H58" s="276">
        <f t="shared" si="9"/>
        <v>75000</v>
      </c>
      <c r="I58" s="166">
        <f t="shared" si="9"/>
        <v>0</v>
      </c>
    </row>
    <row r="59" spans="1:15" x14ac:dyDescent="0.25">
      <c r="A59" s="66" t="s">
        <v>65</v>
      </c>
      <c r="B59" s="39"/>
      <c r="C59" s="40"/>
      <c r="D59" s="41">
        <f t="shared" ref="D59:F59" si="10">D58+D55</f>
        <v>52000</v>
      </c>
      <c r="E59" s="42">
        <f t="shared" si="10"/>
        <v>167582</v>
      </c>
      <c r="F59" s="41">
        <f t="shared" si="10"/>
        <v>60000</v>
      </c>
      <c r="G59" s="42">
        <f>G58+G55</f>
        <v>98778</v>
      </c>
      <c r="H59" s="273">
        <f>H58+H55</f>
        <v>102000</v>
      </c>
      <c r="I59" s="165">
        <f>I58+I55</f>
        <v>0</v>
      </c>
    </row>
    <row r="60" spans="1:15" x14ac:dyDescent="0.25">
      <c r="A60" s="327" t="s">
        <v>58</v>
      </c>
      <c r="B60" s="32">
        <v>3399</v>
      </c>
      <c r="C60" s="17">
        <v>2111</v>
      </c>
      <c r="D60" s="22">
        <v>0</v>
      </c>
      <c r="E60" s="23">
        <v>13000</v>
      </c>
      <c r="F60" s="22">
        <v>0</v>
      </c>
      <c r="G60" s="23">
        <v>23800</v>
      </c>
      <c r="H60" s="270">
        <v>0</v>
      </c>
      <c r="I60" s="280">
        <v>0</v>
      </c>
      <c r="N60" s="4" t="s">
        <v>67</v>
      </c>
    </row>
    <row r="61" spans="1:15" x14ac:dyDescent="0.25">
      <c r="A61" s="327" t="s">
        <v>403</v>
      </c>
      <c r="B61" s="32"/>
      <c r="C61" s="17"/>
      <c r="D61" s="22">
        <v>0</v>
      </c>
      <c r="E61" s="23">
        <v>0</v>
      </c>
      <c r="F61" s="22">
        <v>0</v>
      </c>
      <c r="G61" s="23">
        <v>2000</v>
      </c>
      <c r="H61" s="270">
        <v>0</v>
      </c>
      <c r="I61" s="280">
        <v>0</v>
      </c>
    </row>
    <row r="62" spans="1:15" x14ac:dyDescent="0.25">
      <c r="A62" s="66" t="s">
        <v>66</v>
      </c>
      <c r="B62" s="39"/>
      <c r="C62" s="40"/>
      <c r="D62" s="41">
        <f t="shared" ref="D62:I62" si="11">D60+D61</f>
        <v>0</v>
      </c>
      <c r="E62" s="42">
        <f t="shared" si="11"/>
        <v>13000</v>
      </c>
      <c r="F62" s="41">
        <f t="shared" si="11"/>
        <v>0</v>
      </c>
      <c r="G62" s="42">
        <f>G60+G61</f>
        <v>25800</v>
      </c>
      <c r="H62" s="273">
        <f t="shared" si="11"/>
        <v>0</v>
      </c>
      <c r="I62" s="42">
        <f t="shared" si="11"/>
        <v>0</v>
      </c>
      <c r="M62" s="4" t="s">
        <v>324</v>
      </c>
    </row>
    <row r="63" spans="1:15" x14ac:dyDescent="0.25">
      <c r="A63" s="52" t="s">
        <v>58</v>
      </c>
      <c r="B63" s="32">
        <v>3412</v>
      </c>
      <c r="C63" s="17">
        <v>2111</v>
      </c>
      <c r="D63" s="22">
        <v>20000</v>
      </c>
      <c r="E63" s="23">
        <v>23750</v>
      </c>
      <c r="F63" s="22">
        <v>20000</v>
      </c>
      <c r="G63" s="23">
        <v>12700</v>
      </c>
      <c r="H63" s="270">
        <v>12000</v>
      </c>
      <c r="I63" s="280">
        <v>0</v>
      </c>
    </row>
    <row r="64" spans="1:15" x14ac:dyDescent="0.25">
      <c r="A64" s="52" t="s">
        <v>68</v>
      </c>
      <c r="B64" s="32">
        <v>3412</v>
      </c>
      <c r="C64" s="17">
        <v>2329</v>
      </c>
      <c r="D64" s="22">
        <v>0</v>
      </c>
      <c r="E64" s="23">
        <v>0</v>
      </c>
      <c r="F64" s="22">
        <v>0</v>
      </c>
      <c r="G64" s="23">
        <v>0</v>
      </c>
      <c r="H64" s="270">
        <v>0</v>
      </c>
      <c r="I64" s="280">
        <v>0</v>
      </c>
      <c r="N64" s="4" t="s">
        <v>71</v>
      </c>
    </row>
    <row r="65" spans="1:14" x14ac:dyDescent="0.25">
      <c r="A65" s="52" t="s">
        <v>69</v>
      </c>
      <c r="B65" s="32">
        <v>3412</v>
      </c>
      <c r="C65" s="17">
        <v>2322</v>
      </c>
      <c r="D65" s="22">
        <v>0</v>
      </c>
      <c r="E65" s="23">
        <v>0</v>
      </c>
      <c r="F65" s="22">
        <v>0</v>
      </c>
      <c r="G65" s="23">
        <v>0</v>
      </c>
      <c r="H65" s="270">
        <v>0</v>
      </c>
      <c r="I65" s="280">
        <v>0</v>
      </c>
      <c r="N65" s="4" t="s">
        <v>73</v>
      </c>
    </row>
    <row r="66" spans="1:14" x14ac:dyDescent="0.25">
      <c r="A66" s="63" t="s">
        <v>207</v>
      </c>
      <c r="B66" s="57"/>
      <c r="C66" s="58"/>
      <c r="D66" s="59">
        <f t="shared" ref="D66:F66" si="12">D64+D63+D65</f>
        <v>20000</v>
      </c>
      <c r="E66" s="60">
        <f t="shared" si="12"/>
        <v>23750</v>
      </c>
      <c r="F66" s="59">
        <f t="shared" si="12"/>
        <v>20000</v>
      </c>
      <c r="G66" s="60">
        <f>G63+G64+G65</f>
        <v>12700</v>
      </c>
      <c r="H66" s="277">
        <f>H64+H63+H65</f>
        <v>12000</v>
      </c>
      <c r="I66" s="282">
        <f>I64+I63+I65</f>
        <v>0</v>
      </c>
    </row>
    <row r="67" spans="1:14" x14ac:dyDescent="0.25">
      <c r="A67" s="52" t="s">
        <v>58</v>
      </c>
      <c r="B67" s="61">
        <v>3419</v>
      </c>
      <c r="C67" s="62">
        <v>2111</v>
      </c>
      <c r="D67" s="22">
        <v>0</v>
      </c>
      <c r="E67" s="23">
        <v>0</v>
      </c>
      <c r="F67" s="22">
        <v>0</v>
      </c>
      <c r="G67" s="23">
        <v>0</v>
      </c>
      <c r="H67" s="270">
        <v>0</v>
      </c>
      <c r="I67" s="280">
        <v>0</v>
      </c>
    </row>
    <row r="68" spans="1:14" x14ac:dyDescent="0.25">
      <c r="A68" s="52" t="s">
        <v>72</v>
      </c>
      <c r="B68" s="61">
        <v>3419</v>
      </c>
      <c r="C68" s="62">
        <v>2132</v>
      </c>
      <c r="D68" s="22">
        <v>20000</v>
      </c>
      <c r="E68" s="23">
        <v>20000</v>
      </c>
      <c r="F68" s="22">
        <v>20000</v>
      </c>
      <c r="G68" s="23">
        <v>16750</v>
      </c>
      <c r="H68" s="270">
        <v>17000</v>
      </c>
      <c r="I68" s="280">
        <v>0</v>
      </c>
    </row>
    <row r="69" spans="1:14" x14ac:dyDescent="0.25">
      <c r="A69" s="63" t="s">
        <v>74</v>
      </c>
      <c r="B69" s="64"/>
      <c r="C69" s="65"/>
      <c r="D69" s="59">
        <f t="shared" ref="D69:I69" si="13">D68+D67</f>
        <v>20000</v>
      </c>
      <c r="E69" s="60">
        <f t="shared" si="13"/>
        <v>20000</v>
      </c>
      <c r="F69" s="59">
        <f t="shared" si="13"/>
        <v>20000</v>
      </c>
      <c r="G69" s="60">
        <f>G67+G68</f>
        <v>16750</v>
      </c>
      <c r="H69" s="277">
        <f>H68+H67</f>
        <v>17000</v>
      </c>
      <c r="I69" s="282">
        <f t="shared" si="13"/>
        <v>0</v>
      </c>
    </row>
    <row r="70" spans="1:14" x14ac:dyDescent="0.25">
      <c r="A70" s="66" t="s">
        <v>70</v>
      </c>
      <c r="B70" s="39"/>
      <c r="C70" s="40"/>
      <c r="D70" s="41">
        <f>D69+D66</f>
        <v>40000</v>
      </c>
      <c r="E70" s="42">
        <f t="shared" ref="E70:I70" si="14">E69+E66</f>
        <v>43750</v>
      </c>
      <c r="F70" s="41">
        <f t="shared" si="14"/>
        <v>40000</v>
      </c>
      <c r="G70" s="42">
        <v>29450</v>
      </c>
      <c r="H70" s="273">
        <f>H69+H66</f>
        <v>29000</v>
      </c>
      <c r="I70" s="165">
        <f t="shared" si="14"/>
        <v>0</v>
      </c>
      <c r="N70" s="4" t="s">
        <v>76</v>
      </c>
    </row>
    <row r="71" spans="1:14" x14ac:dyDescent="0.25">
      <c r="A71" s="330" t="s">
        <v>59</v>
      </c>
      <c r="B71" s="45"/>
      <c r="C71" s="46"/>
      <c r="D71" s="22">
        <v>0</v>
      </c>
      <c r="E71" s="23">
        <v>0</v>
      </c>
      <c r="F71" s="22">
        <v>0</v>
      </c>
      <c r="G71" s="23">
        <v>0</v>
      </c>
      <c r="H71" s="270">
        <v>0</v>
      </c>
      <c r="I71" s="280">
        <v>0</v>
      </c>
    </row>
    <row r="72" spans="1:14" x14ac:dyDescent="0.25">
      <c r="A72" s="66" t="s">
        <v>75</v>
      </c>
      <c r="B72" s="39"/>
      <c r="C72" s="40"/>
      <c r="D72" s="41">
        <f t="shared" ref="D72:I72" si="15">D71</f>
        <v>0</v>
      </c>
      <c r="E72" s="42">
        <f t="shared" si="15"/>
        <v>0</v>
      </c>
      <c r="F72" s="41">
        <f t="shared" si="15"/>
        <v>0</v>
      </c>
      <c r="G72" s="42">
        <f>G71</f>
        <v>0</v>
      </c>
      <c r="H72" s="273">
        <f t="shared" si="15"/>
        <v>0</v>
      </c>
      <c r="I72" s="165">
        <f t="shared" si="15"/>
        <v>0</v>
      </c>
    </row>
    <row r="73" spans="1:14" x14ac:dyDescent="0.25">
      <c r="A73" s="52" t="s">
        <v>58</v>
      </c>
      <c r="B73" s="32">
        <v>3612</v>
      </c>
      <c r="C73" s="17">
        <v>2111</v>
      </c>
      <c r="D73" s="22">
        <v>90000</v>
      </c>
      <c r="E73" s="23">
        <v>92129</v>
      </c>
      <c r="F73" s="22">
        <v>90000</v>
      </c>
      <c r="G73" s="23">
        <v>127712</v>
      </c>
      <c r="H73" s="270">
        <v>120000</v>
      </c>
      <c r="I73" s="280">
        <v>0</v>
      </c>
    </row>
    <row r="74" spans="1:14" x14ac:dyDescent="0.25">
      <c r="A74" s="52" t="s">
        <v>50</v>
      </c>
      <c r="B74" s="32">
        <v>3612</v>
      </c>
      <c r="C74" s="17">
        <v>2132</v>
      </c>
      <c r="D74" s="22">
        <v>440000</v>
      </c>
      <c r="E74" s="23">
        <v>424552</v>
      </c>
      <c r="F74" s="22">
        <v>420000</v>
      </c>
      <c r="G74" s="23">
        <v>411940</v>
      </c>
      <c r="H74" s="270">
        <v>411000</v>
      </c>
      <c r="I74" s="280">
        <v>0</v>
      </c>
    </row>
    <row r="75" spans="1:14" x14ac:dyDescent="0.25">
      <c r="A75" s="52" t="s">
        <v>77</v>
      </c>
      <c r="B75" s="32">
        <v>3612</v>
      </c>
      <c r="C75" s="17">
        <v>3112</v>
      </c>
      <c r="D75" s="22">
        <v>0</v>
      </c>
      <c r="E75" s="23">
        <v>0</v>
      </c>
      <c r="F75" s="22">
        <v>0</v>
      </c>
      <c r="G75" s="23">
        <v>0</v>
      </c>
      <c r="H75" s="270">
        <v>0</v>
      </c>
      <c r="I75" s="280">
        <v>0</v>
      </c>
    </row>
    <row r="76" spans="1:14" x14ac:dyDescent="0.25">
      <c r="A76" s="66" t="s">
        <v>78</v>
      </c>
      <c r="B76" s="39"/>
      <c r="C76" s="40"/>
      <c r="D76" s="41">
        <f>D73+D74+D75</f>
        <v>530000</v>
      </c>
      <c r="E76" s="42">
        <f t="shared" ref="E76:I76" si="16">E73+E74+E75</f>
        <v>516681</v>
      </c>
      <c r="F76" s="41">
        <f t="shared" si="16"/>
        <v>510000</v>
      </c>
      <c r="G76" s="42">
        <f t="shared" si="16"/>
        <v>539652</v>
      </c>
      <c r="H76" s="273">
        <f>H73+H74+H75</f>
        <v>531000</v>
      </c>
      <c r="I76" s="165">
        <f t="shared" si="16"/>
        <v>0</v>
      </c>
    </row>
    <row r="77" spans="1:14" x14ac:dyDescent="0.25">
      <c r="A77" s="63" t="s">
        <v>79</v>
      </c>
      <c r="B77" s="57">
        <v>3631</v>
      </c>
      <c r="C77" s="58">
        <v>2119</v>
      </c>
      <c r="D77" s="59">
        <v>14000</v>
      </c>
      <c r="E77" s="60">
        <v>0</v>
      </c>
      <c r="F77" s="59">
        <v>0</v>
      </c>
      <c r="G77" s="60">
        <v>13000</v>
      </c>
      <c r="H77" s="277">
        <v>13000</v>
      </c>
      <c r="I77" s="282">
        <v>0</v>
      </c>
    </row>
    <row r="78" spans="1:14" x14ac:dyDescent="0.25">
      <c r="A78" s="52" t="s">
        <v>80</v>
      </c>
      <c r="B78" s="32">
        <v>3632</v>
      </c>
      <c r="C78" s="17">
        <v>2111</v>
      </c>
      <c r="D78" s="22">
        <v>14000</v>
      </c>
      <c r="E78" s="23">
        <v>29800</v>
      </c>
      <c r="F78" s="22">
        <v>30000</v>
      </c>
      <c r="G78" s="23">
        <v>21400</v>
      </c>
      <c r="H78" s="270">
        <v>25000</v>
      </c>
      <c r="I78" s="280">
        <v>0</v>
      </c>
      <c r="N78" s="5" t="s">
        <v>82</v>
      </c>
    </row>
    <row r="79" spans="1:14" x14ac:dyDescent="0.25">
      <c r="A79" s="52" t="s">
        <v>59</v>
      </c>
      <c r="B79" s="32">
        <v>3632</v>
      </c>
      <c r="C79" s="17">
        <v>2324</v>
      </c>
      <c r="D79" s="22">
        <v>0</v>
      </c>
      <c r="E79" s="23">
        <v>9454</v>
      </c>
      <c r="F79" s="22">
        <v>0</v>
      </c>
      <c r="G79" s="23">
        <v>0</v>
      </c>
      <c r="H79" s="270">
        <v>0</v>
      </c>
      <c r="I79" s="280">
        <v>0</v>
      </c>
      <c r="N79" s="5" t="s">
        <v>83</v>
      </c>
    </row>
    <row r="80" spans="1:14" x14ac:dyDescent="0.25">
      <c r="A80" s="63" t="s">
        <v>81</v>
      </c>
      <c r="B80" s="57"/>
      <c r="C80" s="58"/>
      <c r="D80" s="59">
        <f>D78+D79</f>
        <v>14000</v>
      </c>
      <c r="E80" s="60">
        <f>E79+E78</f>
        <v>39254</v>
      </c>
      <c r="F80" s="59">
        <f>F78+F79</f>
        <v>30000</v>
      </c>
      <c r="G80" s="60">
        <f>G79+G78</f>
        <v>21400</v>
      </c>
      <c r="H80" s="277">
        <f>H78+H79</f>
        <v>25000</v>
      </c>
      <c r="I80" s="282">
        <f>I78+I79</f>
        <v>0</v>
      </c>
    </row>
    <row r="81" spans="1:15" x14ac:dyDescent="0.25">
      <c r="A81" s="52" t="s">
        <v>58</v>
      </c>
      <c r="B81" s="32">
        <v>3639</v>
      </c>
      <c r="C81" s="17">
        <v>2111</v>
      </c>
      <c r="D81" s="22">
        <v>750</v>
      </c>
      <c r="E81" s="23">
        <v>520</v>
      </c>
      <c r="F81" s="22">
        <v>500</v>
      </c>
      <c r="G81" s="23">
        <v>300</v>
      </c>
      <c r="H81" s="270">
        <v>500</v>
      </c>
      <c r="I81" s="280">
        <v>0</v>
      </c>
    </row>
    <row r="82" spans="1:15" x14ac:dyDescent="0.25">
      <c r="A82" s="52" t="s">
        <v>50</v>
      </c>
      <c r="B82" s="32">
        <v>3639</v>
      </c>
      <c r="C82" s="17">
        <v>2132</v>
      </c>
      <c r="D82" s="22">
        <v>50000</v>
      </c>
      <c r="E82" s="23">
        <v>61924</v>
      </c>
      <c r="F82" s="22">
        <v>60000</v>
      </c>
      <c r="G82" s="23">
        <v>75424</v>
      </c>
      <c r="H82" s="270">
        <v>45000</v>
      </c>
      <c r="I82" s="280">
        <v>0</v>
      </c>
    </row>
    <row r="83" spans="1:15" x14ac:dyDescent="0.25">
      <c r="A83" s="52" t="s">
        <v>53</v>
      </c>
      <c r="B83" s="32">
        <v>3639</v>
      </c>
      <c r="C83" s="17">
        <v>2310</v>
      </c>
      <c r="D83" s="22">
        <v>6000</v>
      </c>
      <c r="E83" s="23">
        <v>805</v>
      </c>
      <c r="F83" s="22">
        <v>1000</v>
      </c>
      <c r="G83" s="23">
        <v>300</v>
      </c>
      <c r="H83" s="270">
        <v>300</v>
      </c>
      <c r="I83" s="280">
        <v>0</v>
      </c>
      <c r="N83" s="5" t="s">
        <v>85</v>
      </c>
    </row>
    <row r="84" spans="1:15" x14ac:dyDescent="0.25">
      <c r="A84" s="63" t="s">
        <v>84</v>
      </c>
      <c r="B84" s="57"/>
      <c r="C84" s="58"/>
      <c r="D84" s="59">
        <f>D81+D82+D83</f>
        <v>56750</v>
      </c>
      <c r="E84" s="60">
        <f>SUM(E81:E83)</f>
        <v>63249</v>
      </c>
      <c r="F84" s="59">
        <f>F81+F82+F83</f>
        <v>61500</v>
      </c>
      <c r="G84" s="60">
        <f>SUM(G81:G83)</f>
        <v>76024</v>
      </c>
      <c r="H84" s="277">
        <f>H81+H82+H83</f>
        <v>45800</v>
      </c>
      <c r="I84" s="282">
        <f>I81+I82+I83</f>
        <v>0</v>
      </c>
      <c r="N84" s="5" t="s">
        <v>87</v>
      </c>
    </row>
    <row r="85" spans="1:15" x14ac:dyDescent="0.25">
      <c r="A85" s="66" t="s">
        <v>84</v>
      </c>
      <c r="B85" s="39"/>
      <c r="C85" s="40"/>
      <c r="D85" s="41">
        <f t="shared" ref="D85:G85" si="17">D84+D80+D77</f>
        <v>84750</v>
      </c>
      <c r="E85" s="42">
        <f t="shared" si="17"/>
        <v>102503</v>
      </c>
      <c r="F85" s="41">
        <f t="shared" si="17"/>
        <v>91500</v>
      </c>
      <c r="G85" s="42">
        <f t="shared" si="17"/>
        <v>110424</v>
      </c>
      <c r="H85" s="273">
        <f>H84+H80+H77</f>
        <v>83800</v>
      </c>
      <c r="I85" s="165">
        <f>I84+I80+I77</f>
        <v>0</v>
      </c>
      <c r="N85" s="5" t="s">
        <v>89</v>
      </c>
    </row>
    <row r="86" spans="1:15" x14ac:dyDescent="0.25">
      <c r="A86" s="330" t="s">
        <v>58</v>
      </c>
      <c r="B86" s="45">
        <v>3722</v>
      </c>
      <c r="C86" s="46">
        <v>2111</v>
      </c>
      <c r="D86" s="22">
        <v>17000</v>
      </c>
      <c r="E86" s="34">
        <v>46640</v>
      </c>
      <c r="F86" s="22">
        <v>30000</v>
      </c>
      <c r="G86" s="34">
        <v>67192</v>
      </c>
      <c r="H86" s="270">
        <v>60000</v>
      </c>
      <c r="I86" s="280">
        <v>0</v>
      </c>
    </row>
    <row r="87" spans="1:15" x14ac:dyDescent="0.25">
      <c r="A87" s="52" t="s">
        <v>86</v>
      </c>
      <c r="B87" s="32">
        <v>3722</v>
      </c>
      <c r="C87" s="17">
        <v>2112</v>
      </c>
      <c r="D87" s="22">
        <v>0</v>
      </c>
      <c r="E87" s="23">
        <v>0</v>
      </c>
      <c r="F87" s="22">
        <v>0</v>
      </c>
      <c r="G87" s="23">
        <v>0</v>
      </c>
      <c r="H87" s="270">
        <v>0</v>
      </c>
      <c r="I87" s="280">
        <v>0</v>
      </c>
      <c r="O87" s="5" t="s">
        <v>91</v>
      </c>
    </row>
    <row r="88" spans="1:15" x14ac:dyDescent="0.25">
      <c r="A88" s="52" t="s">
        <v>88</v>
      </c>
      <c r="B88" s="32">
        <v>3722</v>
      </c>
      <c r="C88" s="17">
        <v>2324</v>
      </c>
      <c r="D88" s="22">
        <v>80000</v>
      </c>
      <c r="E88" s="23">
        <v>100334</v>
      </c>
      <c r="F88" s="22">
        <v>105000</v>
      </c>
      <c r="G88" s="23">
        <v>116112</v>
      </c>
      <c r="H88" s="270">
        <v>110000</v>
      </c>
      <c r="I88" s="280">
        <v>0</v>
      </c>
    </row>
    <row r="89" spans="1:15" x14ac:dyDescent="0.25">
      <c r="A89" s="66" t="s">
        <v>90</v>
      </c>
      <c r="B89" s="39"/>
      <c r="C89" s="40"/>
      <c r="D89" s="41">
        <f>SUM(D86:D88)</f>
        <v>97000</v>
      </c>
      <c r="E89" s="42">
        <f t="shared" ref="E89:I89" si="18">SUM(E86:E88)</f>
        <v>146974</v>
      </c>
      <c r="F89" s="41">
        <f t="shared" si="18"/>
        <v>135000</v>
      </c>
      <c r="G89" s="42">
        <f t="shared" si="18"/>
        <v>183304</v>
      </c>
      <c r="H89" s="273">
        <f t="shared" si="18"/>
        <v>170000</v>
      </c>
      <c r="I89" s="165">
        <f t="shared" si="18"/>
        <v>0</v>
      </c>
    </row>
    <row r="90" spans="1:15" x14ac:dyDescent="0.25">
      <c r="A90" s="52" t="s">
        <v>59</v>
      </c>
      <c r="B90" s="32">
        <v>3741</v>
      </c>
      <c r="C90" s="17">
        <v>2324</v>
      </c>
      <c r="D90" s="22">
        <v>0</v>
      </c>
      <c r="E90" s="23">
        <v>0</v>
      </c>
      <c r="F90" s="22">
        <v>0</v>
      </c>
      <c r="G90" s="23">
        <v>0</v>
      </c>
      <c r="H90" s="270">
        <v>0</v>
      </c>
      <c r="I90" s="280">
        <v>0</v>
      </c>
    </row>
    <row r="91" spans="1:15" x14ac:dyDescent="0.25">
      <c r="A91" s="52" t="s">
        <v>68</v>
      </c>
      <c r="B91" s="32">
        <v>3745</v>
      </c>
      <c r="C91" s="17">
        <v>2329</v>
      </c>
      <c r="D91" s="22">
        <v>0</v>
      </c>
      <c r="E91" s="23">
        <v>0</v>
      </c>
      <c r="F91" s="22">
        <v>0</v>
      </c>
      <c r="G91" s="23">
        <v>0</v>
      </c>
      <c r="H91" s="270">
        <v>0</v>
      </c>
      <c r="I91" s="280">
        <v>0</v>
      </c>
    </row>
    <row r="92" spans="1:15" x14ac:dyDescent="0.25">
      <c r="A92" s="66" t="s">
        <v>92</v>
      </c>
      <c r="B92" s="39"/>
      <c r="C92" s="40"/>
      <c r="D92" s="41">
        <f t="shared" ref="D92:I92" si="19">D90+D91</f>
        <v>0</v>
      </c>
      <c r="E92" s="42">
        <f t="shared" si="19"/>
        <v>0</v>
      </c>
      <c r="F92" s="41">
        <f t="shared" si="19"/>
        <v>0</v>
      </c>
      <c r="G92" s="42">
        <f t="shared" si="19"/>
        <v>0</v>
      </c>
      <c r="H92" s="273">
        <f t="shared" si="19"/>
        <v>0</v>
      </c>
      <c r="I92" s="165">
        <f t="shared" si="19"/>
        <v>0</v>
      </c>
      <c r="N92" s="4" t="s">
        <v>94</v>
      </c>
    </row>
    <row r="93" spans="1:15" x14ac:dyDescent="0.25">
      <c r="A93" s="330" t="s">
        <v>68</v>
      </c>
      <c r="B93" s="45">
        <v>5512</v>
      </c>
      <c r="C93" s="46">
        <v>2329</v>
      </c>
      <c r="D93" s="22">
        <v>0</v>
      </c>
      <c r="E93" s="34">
        <v>0</v>
      </c>
      <c r="F93" s="22">
        <v>0</v>
      </c>
      <c r="G93" s="34"/>
      <c r="H93" s="270">
        <v>0</v>
      </c>
      <c r="I93" s="280">
        <v>0</v>
      </c>
      <c r="N93" s="4" t="s">
        <v>95</v>
      </c>
    </row>
    <row r="94" spans="1:15" x14ac:dyDescent="0.25">
      <c r="A94" s="66" t="s">
        <v>93</v>
      </c>
      <c r="B94" s="39"/>
      <c r="C94" s="40"/>
      <c r="D94" s="41">
        <f t="shared" ref="D94:I94" si="20">D93</f>
        <v>0</v>
      </c>
      <c r="E94" s="42">
        <f t="shared" si="20"/>
        <v>0</v>
      </c>
      <c r="F94" s="41">
        <f t="shared" si="20"/>
        <v>0</v>
      </c>
      <c r="G94" s="42">
        <f t="shared" si="20"/>
        <v>0</v>
      </c>
      <c r="H94" s="273">
        <f t="shared" si="20"/>
        <v>0</v>
      </c>
      <c r="I94" s="165">
        <f t="shared" si="20"/>
        <v>0</v>
      </c>
    </row>
    <row r="95" spans="1:15" x14ac:dyDescent="0.25">
      <c r="A95" s="52" t="s">
        <v>58</v>
      </c>
      <c r="B95" s="32">
        <v>6171</v>
      </c>
      <c r="C95" s="17">
        <v>2111</v>
      </c>
      <c r="D95" s="22">
        <v>4000</v>
      </c>
      <c r="E95" s="23">
        <v>1496</v>
      </c>
      <c r="F95" s="22">
        <v>2000</v>
      </c>
      <c r="G95" s="23">
        <v>1083</v>
      </c>
      <c r="H95" s="270">
        <v>2000</v>
      </c>
      <c r="I95" s="280">
        <v>0</v>
      </c>
    </row>
    <row r="96" spans="1:15" x14ac:dyDescent="0.25">
      <c r="A96" s="330" t="s">
        <v>86</v>
      </c>
      <c r="B96" s="45">
        <v>6171</v>
      </c>
      <c r="C96" s="46">
        <v>2132</v>
      </c>
      <c r="D96" s="22">
        <v>5000</v>
      </c>
      <c r="E96" s="23">
        <v>0</v>
      </c>
      <c r="F96" s="22">
        <v>0</v>
      </c>
      <c r="G96" s="23">
        <v>6290</v>
      </c>
      <c r="H96" s="270">
        <v>0</v>
      </c>
      <c r="I96" s="280">
        <v>0</v>
      </c>
    </row>
    <row r="97" spans="1:15" x14ac:dyDescent="0.25">
      <c r="A97" s="330" t="s">
        <v>42</v>
      </c>
      <c r="B97" s="45">
        <v>6171</v>
      </c>
      <c r="C97" s="46">
        <v>2119</v>
      </c>
      <c r="D97" s="22">
        <v>0</v>
      </c>
      <c r="E97" s="23">
        <v>0</v>
      </c>
      <c r="F97" s="22">
        <v>0</v>
      </c>
      <c r="G97" s="23">
        <v>0</v>
      </c>
      <c r="H97" s="270">
        <v>0</v>
      </c>
      <c r="I97" s="280">
        <v>0</v>
      </c>
    </row>
    <row r="98" spans="1:15" x14ac:dyDescent="0.25">
      <c r="A98" s="52" t="s">
        <v>341</v>
      </c>
      <c r="B98" s="32">
        <v>6171</v>
      </c>
      <c r="C98" s="17">
        <v>2322</v>
      </c>
      <c r="D98" s="22">
        <v>0</v>
      </c>
      <c r="E98" s="23">
        <v>48375</v>
      </c>
      <c r="F98" s="22">
        <v>0</v>
      </c>
      <c r="G98" s="23">
        <v>0</v>
      </c>
      <c r="H98" s="270">
        <v>0</v>
      </c>
      <c r="I98" s="280">
        <v>0</v>
      </c>
    </row>
    <row r="99" spans="1:15" x14ac:dyDescent="0.25">
      <c r="A99" s="52" t="s">
        <v>96</v>
      </c>
      <c r="B99" s="32">
        <v>6171</v>
      </c>
      <c r="C99" s="17">
        <v>2324</v>
      </c>
      <c r="D99" s="22">
        <v>0</v>
      </c>
      <c r="E99" s="23">
        <v>3523.67</v>
      </c>
      <c r="F99" s="22">
        <v>0</v>
      </c>
      <c r="G99" s="23">
        <v>0</v>
      </c>
      <c r="H99" s="270">
        <v>0</v>
      </c>
      <c r="I99" s="280">
        <v>0</v>
      </c>
    </row>
    <row r="100" spans="1:15" x14ac:dyDescent="0.25">
      <c r="A100" s="66" t="s">
        <v>97</v>
      </c>
      <c r="B100" s="39"/>
      <c r="C100" s="40"/>
      <c r="D100" s="41">
        <f t="shared" ref="D100:H100" si="21">SUM(D95:D99)</f>
        <v>9000</v>
      </c>
      <c r="E100" s="42">
        <f t="shared" si="21"/>
        <v>53394.67</v>
      </c>
      <c r="F100" s="41">
        <f t="shared" si="21"/>
        <v>2000</v>
      </c>
      <c r="G100" s="42">
        <f t="shared" si="21"/>
        <v>7373</v>
      </c>
      <c r="H100" s="273">
        <f t="shared" si="21"/>
        <v>2000</v>
      </c>
      <c r="I100" s="165">
        <f>SUM(I95:I99)</f>
        <v>0</v>
      </c>
    </row>
    <row r="101" spans="1:15" x14ac:dyDescent="0.25">
      <c r="A101" s="52" t="s">
        <v>98</v>
      </c>
      <c r="B101" s="32">
        <v>6310</v>
      </c>
      <c r="C101" s="17">
        <v>2141</v>
      </c>
      <c r="D101" s="22">
        <v>9000</v>
      </c>
      <c r="E101" s="23">
        <v>1065.8599999999999</v>
      </c>
      <c r="F101" s="22">
        <v>4000</v>
      </c>
      <c r="G101" s="23">
        <v>1095</v>
      </c>
      <c r="H101" s="270">
        <v>2000</v>
      </c>
      <c r="I101" s="280">
        <v>0</v>
      </c>
    </row>
    <row r="102" spans="1:15" x14ac:dyDescent="0.25">
      <c r="A102" s="52" t="s">
        <v>59</v>
      </c>
      <c r="B102" s="32">
        <v>6310</v>
      </c>
      <c r="C102" s="17">
        <v>2324</v>
      </c>
      <c r="D102" s="22">
        <v>0</v>
      </c>
      <c r="E102" s="23">
        <v>0</v>
      </c>
      <c r="F102" s="22">
        <v>0</v>
      </c>
      <c r="G102" s="23">
        <v>0</v>
      </c>
      <c r="H102" s="270">
        <v>0</v>
      </c>
      <c r="I102" s="280">
        <v>0</v>
      </c>
    </row>
    <row r="103" spans="1:15" x14ac:dyDescent="0.25">
      <c r="A103" s="66" t="s">
        <v>99</v>
      </c>
      <c r="B103" s="39"/>
      <c r="C103" s="40"/>
      <c r="D103" s="41">
        <f>D102+D101</f>
        <v>9000</v>
      </c>
      <c r="E103" s="42">
        <f>E101+E102</f>
        <v>1065.8599999999999</v>
      </c>
      <c r="F103" s="41">
        <f>F102+F101</f>
        <v>4000</v>
      </c>
      <c r="G103" s="42">
        <f>G101+G102</f>
        <v>1095</v>
      </c>
      <c r="H103" s="273">
        <f>H102+H101</f>
        <v>2000</v>
      </c>
      <c r="I103" s="165">
        <f>I102+I101</f>
        <v>0</v>
      </c>
    </row>
    <row r="104" spans="1:15" x14ac:dyDescent="0.25">
      <c r="A104" s="330" t="s">
        <v>69</v>
      </c>
      <c r="B104" s="45">
        <v>6320</v>
      </c>
      <c r="C104" s="46">
        <v>2322</v>
      </c>
      <c r="D104" s="47">
        <v>0</v>
      </c>
      <c r="E104" s="48">
        <v>0</v>
      </c>
      <c r="F104" s="47">
        <v>0</v>
      </c>
      <c r="G104" s="48">
        <v>0</v>
      </c>
      <c r="H104" s="275">
        <v>0</v>
      </c>
      <c r="I104" s="229">
        <v>0</v>
      </c>
    </row>
    <row r="105" spans="1:15" x14ac:dyDescent="0.25">
      <c r="A105" s="66" t="s">
        <v>101</v>
      </c>
      <c r="B105" s="39"/>
      <c r="C105" s="40"/>
      <c r="D105" s="41">
        <f t="shared" ref="D105:I105" si="22">D104</f>
        <v>0</v>
      </c>
      <c r="E105" s="42">
        <f t="shared" si="22"/>
        <v>0</v>
      </c>
      <c r="F105" s="41">
        <f t="shared" si="22"/>
        <v>0</v>
      </c>
      <c r="G105" s="42">
        <f>G104</f>
        <v>0</v>
      </c>
      <c r="H105" s="273">
        <f t="shared" si="22"/>
        <v>0</v>
      </c>
      <c r="I105" s="165">
        <f t="shared" si="22"/>
        <v>0</v>
      </c>
    </row>
    <row r="106" spans="1:15" x14ac:dyDescent="0.25">
      <c r="A106" s="330" t="s">
        <v>36</v>
      </c>
      <c r="B106" s="45">
        <v>6330</v>
      </c>
      <c r="C106" s="46">
        <v>4134</v>
      </c>
      <c r="D106" s="47">
        <v>0</v>
      </c>
      <c r="E106" s="48">
        <v>0</v>
      </c>
      <c r="F106" s="47">
        <v>0</v>
      </c>
      <c r="G106" s="48">
        <v>0</v>
      </c>
      <c r="H106" s="275">
        <v>0</v>
      </c>
      <c r="I106" s="229">
        <v>0</v>
      </c>
    </row>
    <row r="107" spans="1:15" s="74" customFormat="1" ht="13.15" customHeight="1" x14ac:dyDescent="0.25">
      <c r="A107" s="335" t="s">
        <v>100</v>
      </c>
      <c r="B107" s="181"/>
      <c r="C107" s="182"/>
      <c r="D107" s="183">
        <f t="shared" ref="D107:I107" si="23">D106</f>
        <v>0</v>
      </c>
      <c r="E107" s="184">
        <f t="shared" si="23"/>
        <v>0</v>
      </c>
      <c r="F107" s="183">
        <f t="shared" si="23"/>
        <v>0</v>
      </c>
      <c r="G107" s="184">
        <f t="shared" si="23"/>
        <v>0</v>
      </c>
      <c r="H107" s="278">
        <f t="shared" si="23"/>
        <v>0</v>
      </c>
      <c r="I107" s="283">
        <f t="shared" si="23"/>
        <v>0</v>
      </c>
      <c r="J107" s="72"/>
      <c r="K107" s="72"/>
      <c r="L107" s="72"/>
      <c r="M107" s="72"/>
      <c r="N107" s="72"/>
      <c r="O107" s="73"/>
    </row>
    <row r="108" spans="1:15" x14ac:dyDescent="0.25">
      <c r="A108" s="52" t="s">
        <v>55</v>
      </c>
      <c r="B108" s="32">
        <v>6402</v>
      </c>
      <c r="C108" s="17">
        <v>2229</v>
      </c>
      <c r="D108" s="22">
        <v>0</v>
      </c>
      <c r="E108" s="23">
        <v>2999</v>
      </c>
      <c r="F108" s="22">
        <v>0</v>
      </c>
      <c r="G108" s="23">
        <v>0</v>
      </c>
      <c r="H108" s="270">
        <v>0</v>
      </c>
      <c r="I108" s="285">
        <v>0</v>
      </c>
    </row>
    <row r="109" spans="1:15" ht="15.75" thickBot="1" x14ac:dyDescent="0.3">
      <c r="A109" s="66" t="s">
        <v>102</v>
      </c>
      <c r="B109" s="39">
        <v>6402</v>
      </c>
      <c r="C109" s="40"/>
      <c r="D109" s="67">
        <f t="shared" ref="D109:I109" si="24">D108</f>
        <v>0</v>
      </c>
      <c r="E109" s="68">
        <f t="shared" si="24"/>
        <v>2999</v>
      </c>
      <c r="F109" s="67">
        <f t="shared" si="24"/>
        <v>0</v>
      </c>
      <c r="G109" s="68">
        <f t="shared" si="24"/>
        <v>0</v>
      </c>
      <c r="H109" s="284">
        <f t="shared" si="24"/>
        <v>0</v>
      </c>
      <c r="I109" s="286">
        <f t="shared" si="24"/>
        <v>0</v>
      </c>
    </row>
    <row r="110" spans="1:15" ht="16.5" thickTop="1" thickBot="1" x14ac:dyDescent="0.3">
      <c r="A110" s="331"/>
      <c r="B110" s="69"/>
      <c r="C110" s="33"/>
      <c r="D110" s="70"/>
      <c r="E110" s="71"/>
      <c r="F110" s="70"/>
      <c r="G110" s="71"/>
      <c r="H110" s="70"/>
      <c r="I110" s="70"/>
    </row>
    <row r="111" spans="1:15" s="191" customFormat="1" ht="17.25" thickTop="1" thickBot="1" x14ac:dyDescent="0.3">
      <c r="A111" s="328" t="s">
        <v>103</v>
      </c>
      <c r="B111" s="75"/>
      <c r="C111" s="76"/>
      <c r="D111" s="77">
        <f>D109+D103+D100+D94+D92+D89+D85+D76+D72+D59+D42+D39+D37+D33+D62+D70+D105+D49+D47+D44+D107</f>
        <v>16201250</v>
      </c>
      <c r="E111" s="78">
        <f>E109+E103+E100+E94+E92+E89+E76+E72+E59+E42+E39+E37+E33+E107+E105+E85+E70+E62+E49+E44+E47</f>
        <v>20362471.450000003</v>
      </c>
      <c r="F111" s="77">
        <f>F109+F103+F100+F94+F92+F89+F85+F76+F72+F59+F42+F39+F37+F33+F62+F70+F105+F49+F47+F44+F107</f>
        <v>19005000</v>
      </c>
      <c r="G111" s="78">
        <f>G109+G103+G100+G94+G92+G89+G76+G72+G59+G42+G39+G37+G33+G107+G105+G85+G70+G62+G49+G44+G47+G53+G51</f>
        <v>24405291</v>
      </c>
      <c r="H111" s="287">
        <f>H109+H103+H100+H94+H92+H89+H85+H76+H72+H59+H42+H39+H37+H33+H51+H53+H62+H70+H105+H49+H47+H44+H107</f>
        <v>21887988</v>
      </c>
      <c r="I111" s="288">
        <f>I109+I103+I100+I94+I92+I89+I85+I76+I72+I59+I42+I39+I37+I33+I62+I70+I105+I49+I47+I44+I107</f>
        <v>0</v>
      </c>
      <c r="O111" s="192"/>
    </row>
    <row r="112" spans="1:15" ht="15.75" thickTop="1" x14ac:dyDescent="0.25">
      <c r="E112" s="79">
        <f>E111-D111</f>
        <v>4161221.450000003</v>
      </c>
      <c r="G112" s="79">
        <f>G111-F111</f>
        <v>5400291</v>
      </c>
      <c r="I112" s="79">
        <f>I111-H111</f>
        <v>-21887988</v>
      </c>
    </row>
    <row r="113" spans="1:9" ht="15.75" thickBot="1" x14ac:dyDescent="0.3">
      <c r="D113" s="80"/>
      <c r="F113" s="80"/>
      <c r="H113" s="80">
        <f>SUM(H109,H107,H105,H103,H100,H94,H92,H89,H85,H76,H72,H70,H62,H59,H51,H49,H47,H44,H42,H39,H37,H33)</f>
        <v>21770988</v>
      </c>
    </row>
    <row r="114" spans="1:9" ht="17.25" thickTop="1" thickBot="1" x14ac:dyDescent="0.3">
      <c r="A114" s="336" t="s">
        <v>391</v>
      </c>
      <c r="B114" s="185"/>
      <c r="C114" s="186"/>
      <c r="D114" s="187"/>
      <c r="E114" s="189"/>
      <c r="F114" s="190">
        <v>11664873</v>
      </c>
      <c r="G114" s="348"/>
      <c r="H114" s="190">
        <v>12016599</v>
      </c>
      <c r="I114" s="188"/>
    </row>
    <row r="115" spans="1:9" ht="15.75" thickTop="1" x14ac:dyDescent="0.25"/>
  </sheetData>
  <sheetProtection selectLockedCells="1" selectUnlockedCells="1"/>
  <mergeCells count="3">
    <mergeCell ref="D1:E1"/>
    <mergeCell ref="F1:G1"/>
    <mergeCell ref="H1:I1"/>
  </mergeCells>
  <pageMargins left="0.31527777777777777" right="0.31527777777777777" top="0.31527777777777777" bottom="0.31527777777777777" header="0.51180555555555551" footer="0.51180555555555551"/>
  <pageSetup paperSize="9" scale="62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28"/>
  <sheetViews>
    <sheetView tabSelected="1" zoomScaleNormal="100" workbookViewId="0">
      <pane xSplit="4" ySplit="3" topLeftCell="E149" activePane="bottomRight" state="frozen"/>
      <selection pane="topRight" activeCell="E1" sqref="E1"/>
      <selection pane="bottomLeft" activeCell="A273" sqref="A273"/>
      <selection pane="bottomRight" activeCell="C324" sqref="C324"/>
    </sheetView>
  </sheetViews>
  <sheetFormatPr defaultRowHeight="15" x14ac:dyDescent="0.25"/>
  <cols>
    <col min="1" max="1" width="53.7109375" customWidth="1"/>
    <col min="2" max="2" width="15" customWidth="1"/>
    <col min="3" max="3" width="7.7109375" style="81" customWidth="1"/>
    <col min="4" max="4" width="9.28515625" style="81" customWidth="1"/>
    <col min="5" max="5" width="12.7109375" style="2" customWidth="1"/>
    <col min="6" max="6" width="12.7109375" style="3" customWidth="1"/>
    <col min="7" max="7" width="12.7109375" style="2" customWidth="1"/>
    <col min="8" max="8" width="13.140625" style="79" bestFit="1" customWidth="1"/>
    <col min="9" max="9" width="12.7109375" style="2" customWidth="1"/>
    <col min="10" max="10" width="12.7109375" style="3" customWidth="1"/>
    <col min="11" max="13" width="21" style="4" customWidth="1"/>
    <col min="14" max="14" width="18.7109375" style="4" customWidth="1"/>
    <col min="15" max="16" width="18.7109375" style="12" customWidth="1"/>
  </cols>
  <sheetData>
    <row r="1" spans="1:16" ht="23.25" customHeight="1" thickTop="1" thickBot="1" x14ac:dyDescent="0.4">
      <c r="A1" s="82" t="s">
        <v>104</v>
      </c>
      <c r="E1" s="352">
        <v>2016</v>
      </c>
      <c r="F1" s="352"/>
      <c r="G1" s="352">
        <v>2017</v>
      </c>
      <c r="H1" s="352"/>
      <c r="I1" s="352">
        <v>2018</v>
      </c>
      <c r="J1" s="352"/>
      <c r="K1" s="7" t="s">
        <v>1</v>
      </c>
      <c r="L1" s="7" t="s">
        <v>1</v>
      </c>
      <c r="M1" s="7" t="s">
        <v>1</v>
      </c>
    </row>
    <row r="2" spans="1:16" ht="16.5" thickTop="1" thickBot="1" x14ac:dyDescent="0.3">
      <c r="C2" s="83" t="s">
        <v>2</v>
      </c>
      <c r="D2" s="84" t="s">
        <v>3</v>
      </c>
      <c r="E2" s="85" t="s">
        <v>4</v>
      </c>
      <c r="F2" s="86" t="s">
        <v>5</v>
      </c>
      <c r="G2" s="85" t="s">
        <v>4</v>
      </c>
      <c r="H2" s="302" t="s">
        <v>5</v>
      </c>
      <c r="I2" s="85" t="s">
        <v>4</v>
      </c>
      <c r="J2" s="86" t="s">
        <v>5</v>
      </c>
      <c r="K2" s="12">
        <v>2018</v>
      </c>
      <c r="L2" s="12">
        <v>2017</v>
      </c>
      <c r="M2" s="12">
        <v>2016</v>
      </c>
      <c r="N2" s="12">
        <v>2015</v>
      </c>
      <c r="O2" s="12">
        <v>2014</v>
      </c>
      <c r="P2" s="12">
        <v>2013</v>
      </c>
    </row>
    <row r="3" spans="1:16" ht="5.25" customHeight="1" thickTop="1" thickBot="1" x14ac:dyDescent="0.3">
      <c r="E3" s="13"/>
      <c r="F3" s="14"/>
      <c r="G3" s="13"/>
      <c r="H3" s="303"/>
      <c r="I3" s="13"/>
      <c r="J3" s="14"/>
    </row>
    <row r="4" spans="1:16" ht="15" customHeight="1" thickTop="1" x14ac:dyDescent="0.25">
      <c r="A4" s="87" t="s">
        <v>105</v>
      </c>
      <c r="B4" s="88"/>
      <c r="C4" s="32">
        <v>1012</v>
      </c>
      <c r="D4" s="89">
        <v>5164</v>
      </c>
      <c r="E4" s="18">
        <v>1000</v>
      </c>
      <c r="F4" s="90">
        <v>1000</v>
      </c>
      <c r="G4" s="18">
        <v>1000</v>
      </c>
      <c r="H4" s="19">
        <v>1000</v>
      </c>
      <c r="I4" s="269">
        <v>1000</v>
      </c>
      <c r="J4" s="279">
        <v>0</v>
      </c>
      <c r="N4" s="4" t="s">
        <v>106</v>
      </c>
      <c r="O4" s="12" t="s">
        <v>107</v>
      </c>
    </row>
    <row r="5" spans="1:16" x14ac:dyDescent="0.25">
      <c r="A5" s="15" t="s">
        <v>108</v>
      </c>
      <c r="B5" s="15"/>
      <c r="C5" s="32">
        <v>1012</v>
      </c>
      <c r="D5" s="89">
        <v>5169</v>
      </c>
      <c r="E5" s="22">
        <v>40000</v>
      </c>
      <c r="F5" s="23">
        <v>27569</v>
      </c>
      <c r="G5" s="22">
        <v>30000</v>
      </c>
      <c r="H5" s="23">
        <v>37301</v>
      </c>
      <c r="I5" s="270">
        <v>30000</v>
      </c>
      <c r="J5" s="280">
        <v>0</v>
      </c>
      <c r="N5" s="4" t="s">
        <v>109</v>
      </c>
    </row>
    <row r="6" spans="1:16" x14ac:dyDescent="0.25">
      <c r="A6" s="15" t="s">
        <v>126</v>
      </c>
      <c r="B6" s="15"/>
      <c r="C6" s="32">
        <v>1012</v>
      </c>
      <c r="D6" s="89">
        <v>5362</v>
      </c>
      <c r="E6" s="22">
        <v>0</v>
      </c>
      <c r="F6" s="23">
        <v>7000</v>
      </c>
      <c r="G6" s="22">
        <v>10000</v>
      </c>
      <c r="H6" s="23">
        <v>3000</v>
      </c>
      <c r="I6" s="270">
        <v>10000</v>
      </c>
      <c r="J6" s="280">
        <v>0</v>
      </c>
    </row>
    <row r="7" spans="1:16" x14ac:dyDescent="0.25">
      <c r="A7" s="15" t="s">
        <v>111</v>
      </c>
      <c r="B7" s="15"/>
      <c r="C7" s="32">
        <v>1012</v>
      </c>
      <c r="D7" s="89">
        <v>6130</v>
      </c>
      <c r="E7" s="22">
        <v>400000</v>
      </c>
      <c r="F7" s="23">
        <v>12600</v>
      </c>
      <c r="G7" s="22">
        <v>400000</v>
      </c>
      <c r="H7" s="23">
        <v>0</v>
      </c>
      <c r="I7" s="270">
        <v>100000</v>
      </c>
      <c r="J7" s="280">
        <v>0</v>
      </c>
      <c r="M7" s="4" t="s">
        <v>325</v>
      </c>
      <c r="P7" s="12" t="s">
        <v>112</v>
      </c>
    </row>
    <row r="8" spans="1:16" x14ac:dyDescent="0.25">
      <c r="A8" s="15" t="s">
        <v>113</v>
      </c>
      <c r="B8" s="15"/>
      <c r="C8" s="32">
        <v>1012</v>
      </c>
      <c r="D8" s="89">
        <v>5909</v>
      </c>
      <c r="E8" s="22">
        <v>0</v>
      </c>
      <c r="F8" s="23">
        <v>0</v>
      </c>
      <c r="G8" s="22">
        <v>0</v>
      </c>
      <c r="H8" s="23">
        <v>0</v>
      </c>
      <c r="I8" s="270">
        <v>0</v>
      </c>
      <c r="J8" s="280">
        <v>0</v>
      </c>
    </row>
    <row r="9" spans="1:16" x14ac:dyDescent="0.25">
      <c r="A9" s="91" t="s">
        <v>114</v>
      </c>
      <c r="B9" s="92"/>
      <c r="C9" s="93"/>
      <c r="D9" s="94"/>
      <c r="E9" s="95">
        <f t="shared" ref="E9:J9" si="0">SUM(E4:E8)</f>
        <v>441000</v>
      </c>
      <c r="F9" s="96">
        <f t="shared" si="0"/>
        <v>48169</v>
      </c>
      <c r="G9" s="95">
        <f t="shared" si="0"/>
        <v>441000</v>
      </c>
      <c r="H9" s="96">
        <f>SUM(H4:H8)</f>
        <v>41301</v>
      </c>
      <c r="I9" s="133">
        <f>SUM(I4:I8)</f>
        <v>141000</v>
      </c>
      <c r="J9" s="162">
        <f t="shared" si="0"/>
        <v>0</v>
      </c>
    </row>
    <row r="10" spans="1:16" x14ac:dyDescent="0.25">
      <c r="A10" s="15" t="s">
        <v>115</v>
      </c>
      <c r="B10" s="15"/>
      <c r="C10" s="32">
        <v>1031</v>
      </c>
      <c r="D10" s="89">
        <v>5169</v>
      </c>
      <c r="E10" s="22">
        <v>0</v>
      </c>
      <c r="F10" s="23">
        <v>12100</v>
      </c>
      <c r="G10" s="22">
        <v>40000</v>
      </c>
      <c r="H10" s="23">
        <v>15851</v>
      </c>
      <c r="I10" s="270">
        <v>50000</v>
      </c>
      <c r="J10" s="280">
        <v>0</v>
      </c>
      <c r="L10" s="4" t="s">
        <v>349</v>
      </c>
    </row>
    <row r="11" spans="1:16" x14ac:dyDescent="0.25">
      <c r="A11" s="91" t="s">
        <v>49</v>
      </c>
      <c r="B11" s="92"/>
      <c r="C11" s="93"/>
      <c r="D11" s="94"/>
      <c r="E11" s="95">
        <f t="shared" ref="E11:J11" si="1">E10</f>
        <v>0</v>
      </c>
      <c r="F11" s="96">
        <f t="shared" si="1"/>
        <v>12100</v>
      </c>
      <c r="G11" s="95">
        <f t="shared" si="1"/>
        <v>40000</v>
      </c>
      <c r="H11" s="96">
        <f t="shared" si="1"/>
        <v>15851</v>
      </c>
      <c r="I11" s="133">
        <f>I10</f>
        <v>50000</v>
      </c>
      <c r="J11" s="162">
        <f t="shared" si="1"/>
        <v>0</v>
      </c>
    </row>
    <row r="12" spans="1:16" x14ac:dyDescent="0.25">
      <c r="A12" s="15" t="s">
        <v>108</v>
      </c>
      <c r="B12" s="15"/>
      <c r="C12" s="32">
        <v>2142</v>
      </c>
      <c r="D12" s="89">
        <v>5169</v>
      </c>
      <c r="E12" s="22">
        <v>0</v>
      </c>
      <c r="F12" s="23">
        <v>0</v>
      </c>
      <c r="G12" s="22">
        <v>0</v>
      </c>
      <c r="H12" s="23">
        <v>0</v>
      </c>
      <c r="I12" s="270">
        <v>0</v>
      </c>
      <c r="J12" s="280">
        <v>0</v>
      </c>
    </row>
    <row r="13" spans="1:16" x14ac:dyDescent="0.25">
      <c r="A13" s="91" t="s">
        <v>54</v>
      </c>
      <c r="B13" s="92"/>
      <c r="C13" s="93"/>
      <c r="D13" s="94"/>
      <c r="E13" s="95">
        <f t="shared" ref="E13:J13" si="2">E12</f>
        <v>0</v>
      </c>
      <c r="F13" s="96">
        <f t="shared" si="2"/>
        <v>0</v>
      </c>
      <c r="G13" s="95">
        <f t="shared" si="2"/>
        <v>0</v>
      </c>
      <c r="H13" s="96">
        <f t="shared" si="2"/>
        <v>0</v>
      </c>
      <c r="I13" s="133">
        <f t="shared" si="2"/>
        <v>0</v>
      </c>
      <c r="J13" s="162">
        <f t="shared" si="2"/>
        <v>0</v>
      </c>
    </row>
    <row r="14" spans="1:16" x14ac:dyDescent="0.25">
      <c r="A14" s="15" t="s">
        <v>116</v>
      </c>
      <c r="B14" s="15"/>
      <c r="C14" s="32">
        <v>2212</v>
      </c>
      <c r="D14" s="89">
        <v>5139</v>
      </c>
      <c r="E14" s="22">
        <v>10000</v>
      </c>
      <c r="F14" s="23">
        <v>12982</v>
      </c>
      <c r="G14" s="22">
        <v>20000</v>
      </c>
      <c r="H14" s="23">
        <v>18402.55</v>
      </c>
      <c r="I14" s="270">
        <v>20000</v>
      </c>
      <c r="J14" s="280">
        <v>0</v>
      </c>
      <c r="N14" s="4" t="s">
        <v>117</v>
      </c>
    </row>
    <row r="15" spans="1:16" x14ac:dyDescent="0.25">
      <c r="A15" s="44" t="s">
        <v>108</v>
      </c>
      <c r="B15" s="44"/>
      <c r="C15" s="45">
        <v>2212</v>
      </c>
      <c r="D15" s="97">
        <v>5169</v>
      </c>
      <c r="E15" s="22">
        <v>200000</v>
      </c>
      <c r="F15" s="34">
        <v>56287.5</v>
      </c>
      <c r="G15" s="22">
        <v>100000</v>
      </c>
      <c r="H15" s="34">
        <v>122120.5</v>
      </c>
      <c r="I15" s="270">
        <v>300000</v>
      </c>
      <c r="J15" s="280">
        <v>0</v>
      </c>
      <c r="M15" s="4" t="s">
        <v>118</v>
      </c>
      <c r="N15" s="4" t="s">
        <v>119</v>
      </c>
      <c r="O15" s="12" t="s">
        <v>120</v>
      </c>
      <c r="P15" s="12" t="s">
        <v>121</v>
      </c>
    </row>
    <row r="16" spans="1:16" x14ac:dyDescent="0.25">
      <c r="A16" s="15" t="s">
        <v>122</v>
      </c>
      <c r="B16" s="15"/>
      <c r="C16" s="32">
        <v>2212</v>
      </c>
      <c r="D16" s="89">
        <v>5171</v>
      </c>
      <c r="E16" s="25">
        <v>300000</v>
      </c>
      <c r="F16" s="23">
        <v>1172290.7</v>
      </c>
      <c r="G16" s="25">
        <v>200000</v>
      </c>
      <c r="H16" s="23">
        <v>327959.61</v>
      </c>
      <c r="I16" s="271">
        <v>546000</v>
      </c>
      <c r="J16" s="281">
        <v>0</v>
      </c>
      <c r="K16" s="4" t="s">
        <v>414</v>
      </c>
      <c r="M16" s="4" t="s">
        <v>332</v>
      </c>
      <c r="N16" s="4" t="s">
        <v>123</v>
      </c>
      <c r="O16" s="12" t="s">
        <v>124</v>
      </c>
      <c r="P16" s="12" t="s">
        <v>125</v>
      </c>
    </row>
    <row r="17" spans="1:16" x14ac:dyDescent="0.25">
      <c r="A17" s="15" t="s">
        <v>126</v>
      </c>
      <c r="B17" s="15"/>
      <c r="C17" s="32">
        <v>2212</v>
      </c>
      <c r="D17" s="89">
        <v>5362</v>
      </c>
      <c r="E17" s="22">
        <v>0</v>
      </c>
      <c r="F17" s="23">
        <v>10000</v>
      </c>
      <c r="G17" s="22">
        <v>20000</v>
      </c>
      <c r="H17" s="23">
        <v>1000</v>
      </c>
      <c r="I17" s="270">
        <v>0</v>
      </c>
      <c r="J17" s="280">
        <v>0</v>
      </c>
    </row>
    <row r="18" spans="1:16" x14ac:dyDescent="0.25">
      <c r="A18" s="15" t="s">
        <v>127</v>
      </c>
      <c r="B18" s="15"/>
      <c r="C18" s="32">
        <v>2212</v>
      </c>
      <c r="D18" s="89">
        <v>5363</v>
      </c>
      <c r="E18" s="22">
        <v>0</v>
      </c>
      <c r="F18" s="23">
        <v>0</v>
      </c>
      <c r="G18" s="22">
        <v>0</v>
      </c>
      <c r="H18" s="23">
        <v>0</v>
      </c>
      <c r="I18" s="270">
        <v>0</v>
      </c>
      <c r="J18" s="280">
        <v>0</v>
      </c>
    </row>
    <row r="19" spans="1:16" x14ac:dyDescent="0.25">
      <c r="A19" s="15" t="s">
        <v>128</v>
      </c>
      <c r="B19" s="15"/>
      <c r="C19" s="32">
        <v>2212</v>
      </c>
      <c r="D19" s="89">
        <v>5365</v>
      </c>
      <c r="E19" s="22">
        <v>0</v>
      </c>
      <c r="F19" s="23">
        <v>0</v>
      </c>
      <c r="G19" s="22">
        <v>0</v>
      </c>
      <c r="H19" s="23">
        <v>0</v>
      </c>
      <c r="I19" s="270">
        <v>0</v>
      </c>
      <c r="J19" s="280">
        <v>0</v>
      </c>
    </row>
    <row r="20" spans="1:16" x14ac:dyDescent="0.25">
      <c r="A20" s="15" t="s">
        <v>129</v>
      </c>
      <c r="B20" s="15"/>
      <c r="C20" s="32">
        <v>2212</v>
      </c>
      <c r="D20" s="89">
        <v>6121</v>
      </c>
      <c r="E20" s="25">
        <v>180000</v>
      </c>
      <c r="F20" s="23">
        <v>525438</v>
      </c>
      <c r="G20" s="25">
        <v>1900000</v>
      </c>
      <c r="H20" s="23">
        <v>170466</v>
      </c>
      <c r="I20" s="271">
        <v>1100000</v>
      </c>
      <c r="J20" s="281">
        <v>0</v>
      </c>
      <c r="K20" s="4" t="s">
        <v>415</v>
      </c>
      <c r="L20" s="4" t="s">
        <v>360</v>
      </c>
      <c r="M20" s="4" t="s">
        <v>329</v>
      </c>
      <c r="O20" s="12" t="s">
        <v>130</v>
      </c>
      <c r="P20" s="12" t="s">
        <v>131</v>
      </c>
    </row>
    <row r="21" spans="1:16" x14ac:dyDescent="0.25">
      <c r="A21" s="91" t="s">
        <v>60</v>
      </c>
      <c r="B21" s="92"/>
      <c r="C21" s="93"/>
      <c r="D21" s="94"/>
      <c r="E21" s="95">
        <f t="shared" ref="E21:J21" si="3">SUM(E14:E20)</f>
        <v>690000</v>
      </c>
      <c r="F21" s="96">
        <f t="shared" si="3"/>
        <v>1776998.2</v>
      </c>
      <c r="G21" s="95">
        <f t="shared" si="3"/>
        <v>2240000</v>
      </c>
      <c r="H21" s="96">
        <f t="shared" si="3"/>
        <v>639948.65999999992</v>
      </c>
      <c r="I21" s="133">
        <f>SUM(I14:I20)</f>
        <v>1966000</v>
      </c>
      <c r="J21" s="162">
        <f t="shared" si="3"/>
        <v>0</v>
      </c>
    </row>
    <row r="22" spans="1:16" x14ac:dyDescent="0.25">
      <c r="A22" s="15" t="s">
        <v>132</v>
      </c>
      <c r="B22" s="15"/>
      <c r="C22" s="32">
        <v>2310</v>
      </c>
      <c r="D22" s="89">
        <v>5137</v>
      </c>
      <c r="E22" s="22">
        <v>0</v>
      </c>
      <c r="F22" s="23">
        <v>0</v>
      </c>
      <c r="G22" s="22">
        <v>0</v>
      </c>
      <c r="H22" s="23">
        <v>0</v>
      </c>
      <c r="I22" s="270">
        <v>0</v>
      </c>
      <c r="J22" s="280">
        <v>0</v>
      </c>
    </row>
    <row r="23" spans="1:16" x14ac:dyDescent="0.25">
      <c r="A23" s="15" t="s">
        <v>116</v>
      </c>
      <c r="B23" s="15"/>
      <c r="C23" s="32">
        <v>2310</v>
      </c>
      <c r="D23" s="89">
        <v>5139</v>
      </c>
      <c r="E23" s="22">
        <v>0</v>
      </c>
      <c r="F23" s="23">
        <v>0</v>
      </c>
      <c r="G23" s="22">
        <v>0</v>
      </c>
      <c r="H23" s="23">
        <v>0</v>
      </c>
      <c r="I23" s="270">
        <v>0</v>
      </c>
      <c r="J23" s="280">
        <v>0</v>
      </c>
    </row>
    <row r="24" spans="1:16" x14ac:dyDescent="0.25">
      <c r="A24" s="15" t="s">
        <v>108</v>
      </c>
      <c r="B24" s="15"/>
      <c r="C24" s="32">
        <v>2310</v>
      </c>
      <c r="D24" s="89">
        <v>5169</v>
      </c>
      <c r="E24" s="22">
        <v>0</v>
      </c>
      <c r="F24" s="23">
        <v>166772</v>
      </c>
      <c r="G24" s="22">
        <v>60000</v>
      </c>
      <c r="H24" s="23">
        <v>0</v>
      </c>
      <c r="I24" s="270">
        <v>60000</v>
      </c>
      <c r="J24" s="280">
        <v>0</v>
      </c>
      <c r="L24" s="4" t="s">
        <v>365</v>
      </c>
      <c r="P24" s="12" t="s">
        <v>133</v>
      </c>
    </row>
    <row r="25" spans="1:16" x14ac:dyDescent="0.25">
      <c r="A25" s="15" t="s">
        <v>122</v>
      </c>
      <c r="B25" s="15"/>
      <c r="C25" s="32">
        <v>2310</v>
      </c>
      <c r="D25" s="89">
        <v>5171</v>
      </c>
      <c r="E25" s="22">
        <v>70000</v>
      </c>
      <c r="F25" s="23">
        <v>59290</v>
      </c>
      <c r="G25" s="22">
        <v>70000</v>
      </c>
      <c r="H25" s="23">
        <v>0</v>
      </c>
      <c r="I25" s="270">
        <v>20000</v>
      </c>
      <c r="J25" s="280">
        <v>0</v>
      </c>
    </row>
    <row r="26" spans="1:16" x14ac:dyDescent="0.25">
      <c r="A26" s="15" t="s">
        <v>134</v>
      </c>
      <c r="B26" s="15"/>
      <c r="C26" s="32">
        <v>2310</v>
      </c>
      <c r="D26" s="89">
        <v>5362</v>
      </c>
      <c r="E26" s="22">
        <v>20000</v>
      </c>
      <c r="F26" s="23">
        <v>4500</v>
      </c>
      <c r="G26" s="22">
        <v>20000</v>
      </c>
      <c r="H26" s="23">
        <v>0</v>
      </c>
      <c r="I26" s="270">
        <v>20000</v>
      </c>
      <c r="J26" s="280">
        <v>0</v>
      </c>
    </row>
    <row r="27" spans="1:16" x14ac:dyDescent="0.25">
      <c r="A27" s="15" t="s">
        <v>129</v>
      </c>
      <c r="B27" s="15"/>
      <c r="C27" s="32">
        <v>2310</v>
      </c>
      <c r="D27" s="89">
        <v>6121</v>
      </c>
      <c r="E27" s="22">
        <v>1750000</v>
      </c>
      <c r="F27" s="23">
        <v>197508</v>
      </c>
      <c r="G27" s="22">
        <v>1800000</v>
      </c>
      <c r="H27" s="23">
        <v>0</v>
      </c>
      <c r="I27" s="270">
        <v>3000000</v>
      </c>
      <c r="J27" s="280">
        <v>0</v>
      </c>
      <c r="K27" s="4" t="s">
        <v>416</v>
      </c>
      <c r="L27" s="4" t="s">
        <v>362</v>
      </c>
      <c r="M27" s="4" t="s">
        <v>326</v>
      </c>
      <c r="O27" s="12" t="s">
        <v>135</v>
      </c>
    </row>
    <row r="28" spans="1:16" x14ac:dyDescent="0.25">
      <c r="A28" s="91" t="s">
        <v>62</v>
      </c>
      <c r="B28" s="92"/>
      <c r="C28" s="93"/>
      <c r="D28" s="94"/>
      <c r="E28" s="95">
        <f t="shared" ref="E28:J28" si="4">SUM(E22:E27)</f>
        <v>1840000</v>
      </c>
      <c r="F28" s="96">
        <f t="shared" si="4"/>
        <v>428070</v>
      </c>
      <c r="G28" s="95">
        <f t="shared" si="4"/>
        <v>1950000</v>
      </c>
      <c r="H28" s="96">
        <f t="shared" si="4"/>
        <v>0</v>
      </c>
      <c r="I28" s="133">
        <f>SUM(I22:I27)</f>
        <v>3100000</v>
      </c>
      <c r="J28" s="162">
        <f t="shared" si="4"/>
        <v>0</v>
      </c>
      <c r="M28" s="4" t="s">
        <v>338</v>
      </c>
    </row>
    <row r="29" spans="1:16" x14ac:dyDescent="0.25">
      <c r="A29" s="15" t="s">
        <v>116</v>
      </c>
      <c r="B29" s="15"/>
      <c r="C29" s="32">
        <v>2321</v>
      </c>
      <c r="D29" s="89">
        <v>5139</v>
      </c>
      <c r="E29" s="22">
        <v>0</v>
      </c>
      <c r="F29" s="23">
        <v>0</v>
      </c>
      <c r="G29" s="22">
        <v>0</v>
      </c>
      <c r="H29" s="23">
        <v>0</v>
      </c>
      <c r="I29" s="270">
        <v>0</v>
      </c>
      <c r="J29" s="280">
        <v>0</v>
      </c>
    </row>
    <row r="30" spans="1:16" x14ac:dyDescent="0.25">
      <c r="A30" s="15" t="s">
        <v>136</v>
      </c>
      <c r="B30" s="15"/>
      <c r="C30" s="32">
        <v>2321</v>
      </c>
      <c r="D30" s="89">
        <v>5151</v>
      </c>
      <c r="E30" s="22">
        <v>0</v>
      </c>
      <c r="F30" s="23">
        <v>0</v>
      </c>
      <c r="G30" s="22">
        <v>0</v>
      </c>
      <c r="H30" s="23">
        <v>0</v>
      </c>
      <c r="I30" s="270">
        <v>0</v>
      </c>
      <c r="J30" s="280">
        <v>0</v>
      </c>
    </row>
    <row r="31" spans="1:16" x14ac:dyDescent="0.25">
      <c r="A31" s="15" t="s">
        <v>137</v>
      </c>
      <c r="B31" s="15"/>
      <c r="C31" s="32">
        <v>2321</v>
      </c>
      <c r="D31" s="89">
        <v>5162</v>
      </c>
      <c r="E31" s="22">
        <v>0</v>
      </c>
      <c r="F31" s="23">
        <v>0</v>
      </c>
      <c r="G31" s="22">
        <v>0</v>
      </c>
      <c r="H31" s="23">
        <v>0</v>
      </c>
      <c r="I31" s="270">
        <v>0</v>
      </c>
      <c r="J31" s="280">
        <v>0</v>
      </c>
    </row>
    <row r="32" spans="1:16" x14ac:dyDescent="0.25">
      <c r="A32" s="15" t="s">
        <v>108</v>
      </c>
      <c r="B32" s="15"/>
      <c r="C32" s="32">
        <v>2321</v>
      </c>
      <c r="D32" s="89">
        <v>5169</v>
      </c>
      <c r="E32" s="22">
        <v>320000</v>
      </c>
      <c r="F32" s="23">
        <v>57301.45</v>
      </c>
      <c r="G32" s="22">
        <v>60000</v>
      </c>
      <c r="H32" s="23">
        <v>11568</v>
      </c>
      <c r="I32" s="270">
        <v>0</v>
      </c>
      <c r="J32" s="280">
        <v>0</v>
      </c>
      <c r="M32" s="4" t="s">
        <v>339</v>
      </c>
    </row>
    <row r="33" spans="1:16" x14ac:dyDescent="0.25">
      <c r="A33" s="15" t="s">
        <v>138</v>
      </c>
      <c r="B33" s="15"/>
      <c r="C33" s="32">
        <v>2321</v>
      </c>
      <c r="D33" s="89">
        <v>5171</v>
      </c>
      <c r="E33" s="22">
        <v>50000</v>
      </c>
      <c r="F33" s="23">
        <v>246723.53</v>
      </c>
      <c r="G33" s="22">
        <v>5900000</v>
      </c>
      <c r="H33" s="23">
        <v>0</v>
      </c>
      <c r="I33" s="270">
        <v>0</v>
      </c>
      <c r="J33" s="280">
        <v>0</v>
      </c>
      <c r="L33" s="4" t="s">
        <v>350</v>
      </c>
      <c r="P33" s="12" t="s">
        <v>139</v>
      </c>
    </row>
    <row r="34" spans="1:16" x14ac:dyDescent="0.25">
      <c r="A34" s="15" t="s">
        <v>129</v>
      </c>
      <c r="B34" s="15"/>
      <c r="C34" s="32">
        <v>2321</v>
      </c>
      <c r="D34" s="89">
        <v>6121</v>
      </c>
      <c r="E34" s="22">
        <v>4500000</v>
      </c>
      <c r="F34" s="23">
        <v>103319</v>
      </c>
      <c r="G34" s="22">
        <v>2400000</v>
      </c>
      <c r="H34" s="23">
        <v>6138658.3899999997</v>
      </c>
      <c r="I34" s="270">
        <v>8720000</v>
      </c>
      <c r="J34" s="280">
        <v>0</v>
      </c>
      <c r="K34" s="4" t="s">
        <v>417</v>
      </c>
      <c r="L34" s="4" t="s">
        <v>363</v>
      </c>
      <c r="M34" s="4" t="s">
        <v>320</v>
      </c>
    </row>
    <row r="35" spans="1:16" x14ac:dyDescent="0.25">
      <c r="A35" s="91" t="s">
        <v>140</v>
      </c>
      <c r="B35" s="92"/>
      <c r="C35" s="93"/>
      <c r="D35" s="94"/>
      <c r="E35" s="95">
        <f t="shared" ref="E35:J35" si="5">SUM(E29:E34)</f>
        <v>4870000</v>
      </c>
      <c r="F35" s="96">
        <f t="shared" si="5"/>
        <v>407343.98</v>
      </c>
      <c r="G35" s="95">
        <f t="shared" si="5"/>
        <v>8360000</v>
      </c>
      <c r="H35" s="96">
        <f t="shared" si="5"/>
        <v>6150226.3899999997</v>
      </c>
      <c r="I35" s="133">
        <f>SUM(I29:I34)</f>
        <v>8720000</v>
      </c>
      <c r="J35" s="162">
        <f t="shared" si="5"/>
        <v>0</v>
      </c>
    </row>
    <row r="36" spans="1:16" x14ac:dyDescent="0.25">
      <c r="A36" s="15" t="s">
        <v>122</v>
      </c>
      <c r="B36" s="15"/>
      <c r="C36" s="32">
        <v>2333</v>
      </c>
      <c r="D36" s="89">
        <v>5171</v>
      </c>
      <c r="E36" s="22">
        <v>50000</v>
      </c>
      <c r="F36" s="23">
        <v>76743</v>
      </c>
      <c r="G36" s="22">
        <v>60000</v>
      </c>
      <c r="H36" s="23">
        <v>177398.66</v>
      </c>
      <c r="I36" s="270">
        <v>150000</v>
      </c>
      <c r="J36" s="280">
        <v>0</v>
      </c>
      <c r="K36" s="4" t="s">
        <v>428</v>
      </c>
      <c r="N36" s="4" t="s">
        <v>141</v>
      </c>
    </row>
    <row r="37" spans="1:16" x14ac:dyDescent="0.25">
      <c r="A37" s="15" t="s">
        <v>116</v>
      </c>
      <c r="B37" s="15"/>
      <c r="C37" s="32">
        <v>2333</v>
      </c>
      <c r="D37" s="89">
        <v>5139</v>
      </c>
      <c r="E37" s="22">
        <v>0</v>
      </c>
      <c r="F37" s="23">
        <v>0</v>
      </c>
      <c r="G37" s="22">
        <v>0</v>
      </c>
      <c r="H37" s="23">
        <v>0</v>
      </c>
      <c r="I37" s="270">
        <v>0</v>
      </c>
      <c r="J37" s="280">
        <v>0</v>
      </c>
    </row>
    <row r="38" spans="1:16" x14ac:dyDescent="0.25">
      <c r="A38" s="91" t="s">
        <v>142</v>
      </c>
      <c r="B38" s="92"/>
      <c r="C38" s="93"/>
      <c r="D38" s="94"/>
      <c r="E38" s="95">
        <f t="shared" ref="E38:J38" si="6">E37+E36</f>
        <v>50000</v>
      </c>
      <c r="F38" s="96">
        <f t="shared" si="6"/>
        <v>76743</v>
      </c>
      <c r="G38" s="95">
        <f t="shared" si="6"/>
        <v>60000</v>
      </c>
      <c r="H38" s="96">
        <f t="shared" si="6"/>
        <v>177398.66</v>
      </c>
      <c r="I38" s="133">
        <f t="shared" si="6"/>
        <v>150000</v>
      </c>
      <c r="J38" s="162">
        <f t="shared" si="6"/>
        <v>0</v>
      </c>
    </row>
    <row r="39" spans="1:16" x14ac:dyDescent="0.25">
      <c r="A39" s="44" t="s">
        <v>436</v>
      </c>
      <c r="B39" s="118"/>
      <c r="C39" s="45">
        <v>2411</v>
      </c>
      <c r="D39" s="97">
        <v>5011</v>
      </c>
      <c r="E39" s="47">
        <v>0</v>
      </c>
      <c r="F39" s="48">
        <v>0</v>
      </c>
      <c r="G39" s="47">
        <v>0</v>
      </c>
      <c r="H39" s="48">
        <v>0</v>
      </c>
      <c r="I39" s="271">
        <v>210000</v>
      </c>
      <c r="J39" s="229">
        <v>0</v>
      </c>
    </row>
    <row r="40" spans="1:16" x14ac:dyDescent="0.25">
      <c r="A40" s="44" t="s">
        <v>437</v>
      </c>
      <c r="B40" s="118"/>
      <c r="C40" s="45">
        <v>2411</v>
      </c>
      <c r="D40" s="97">
        <v>5031</v>
      </c>
      <c r="E40" s="47">
        <v>0</v>
      </c>
      <c r="F40" s="48">
        <v>0</v>
      </c>
      <c r="G40" s="47">
        <v>0</v>
      </c>
      <c r="H40" s="48">
        <v>0</v>
      </c>
      <c r="I40" s="271">
        <v>52000</v>
      </c>
      <c r="J40" s="229">
        <v>0</v>
      </c>
    </row>
    <row r="41" spans="1:16" x14ac:dyDescent="0.25">
      <c r="A41" s="44" t="s">
        <v>165</v>
      </c>
      <c r="B41" s="118"/>
      <c r="C41" s="45">
        <v>2411</v>
      </c>
      <c r="D41" s="97">
        <v>5032</v>
      </c>
      <c r="E41" s="47">
        <v>0</v>
      </c>
      <c r="F41" s="48">
        <v>0</v>
      </c>
      <c r="G41" s="47">
        <v>0</v>
      </c>
      <c r="H41" s="48">
        <v>0</v>
      </c>
      <c r="I41" s="271">
        <v>19000</v>
      </c>
      <c r="J41" s="229">
        <v>0</v>
      </c>
    </row>
    <row r="42" spans="1:16" x14ac:dyDescent="0.25">
      <c r="A42" s="44" t="s">
        <v>438</v>
      </c>
      <c r="B42" s="118"/>
      <c r="C42" s="45">
        <v>2411</v>
      </c>
      <c r="D42" s="97">
        <v>5153</v>
      </c>
      <c r="E42" s="47">
        <v>0</v>
      </c>
      <c r="F42" s="48">
        <v>0</v>
      </c>
      <c r="G42" s="47">
        <v>0</v>
      </c>
      <c r="H42" s="48">
        <v>0</v>
      </c>
      <c r="I42" s="271">
        <v>8000</v>
      </c>
      <c r="J42" s="229">
        <v>0</v>
      </c>
    </row>
    <row r="43" spans="1:16" x14ac:dyDescent="0.25">
      <c r="A43" s="44" t="s">
        <v>439</v>
      </c>
      <c r="B43" s="118"/>
      <c r="C43" s="45">
        <v>2411</v>
      </c>
      <c r="D43" s="97">
        <v>5154</v>
      </c>
      <c r="E43" s="47">
        <v>0</v>
      </c>
      <c r="F43" s="48">
        <v>0</v>
      </c>
      <c r="G43" s="47">
        <v>0</v>
      </c>
      <c r="H43" s="48">
        <v>0</v>
      </c>
      <c r="I43" s="271">
        <v>7000</v>
      </c>
      <c r="J43" s="229">
        <v>0</v>
      </c>
    </row>
    <row r="44" spans="1:16" x14ac:dyDescent="0.25">
      <c r="A44" s="44" t="s">
        <v>444</v>
      </c>
      <c r="B44" s="118"/>
      <c r="C44" s="45">
        <v>2411</v>
      </c>
      <c r="D44" s="97">
        <v>5151</v>
      </c>
      <c r="E44" s="47">
        <v>0</v>
      </c>
      <c r="F44" s="48">
        <v>0</v>
      </c>
      <c r="G44" s="47">
        <v>0</v>
      </c>
      <c r="H44" s="48">
        <v>0</v>
      </c>
      <c r="I44" s="271">
        <v>1000</v>
      </c>
      <c r="J44" s="229">
        <v>0</v>
      </c>
    </row>
    <row r="45" spans="1:16" x14ac:dyDescent="0.25">
      <c r="A45" s="305" t="s">
        <v>445</v>
      </c>
      <c r="B45" s="118"/>
      <c r="C45" s="45">
        <v>2411</v>
      </c>
      <c r="D45" s="97">
        <v>5162</v>
      </c>
      <c r="E45" s="47">
        <v>0</v>
      </c>
      <c r="F45" s="48">
        <v>0</v>
      </c>
      <c r="G45" s="47">
        <v>0</v>
      </c>
      <c r="H45" s="48">
        <v>0</v>
      </c>
      <c r="I45" s="271">
        <v>5000</v>
      </c>
      <c r="J45" s="229">
        <v>0</v>
      </c>
    </row>
    <row r="46" spans="1:16" x14ac:dyDescent="0.25">
      <c r="A46" s="91" t="s">
        <v>435</v>
      </c>
      <c r="B46" s="92"/>
      <c r="C46" s="93">
        <v>2411</v>
      </c>
      <c r="D46" s="94"/>
      <c r="E46" s="95">
        <f t="shared" ref="E46:J46" si="7">SUM(E39:E45)</f>
        <v>0</v>
      </c>
      <c r="F46" s="95">
        <f t="shared" si="7"/>
        <v>0</v>
      </c>
      <c r="G46" s="95">
        <f t="shared" si="7"/>
        <v>0</v>
      </c>
      <c r="H46" s="95">
        <f t="shared" si="7"/>
        <v>0</v>
      </c>
      <c r="I46" s="95">
        <f>SUM(I39:I45)</f>
        <v>302000</v>
      </c>
      <c r="J46" s="306">
        <f t="shared" si="7"/>
        <v>0</v>
      </c>
    </row>
    <row r="47" spans="1:16" x14ac:dyDescent="0.25">
      <c r="A47" s="44" t="s">
        <v>122</v>
      </c>
      <c r="B47" s="44"/>
      <c r="C47" s="45">
        <v>3111</v>
      </c>
      <c r="D47" s="97">
        <v>5171</v>
      </c>
      <c r="E47" s="22">
        <v>0</v>
      </c>
      <c r="F47" s="23">
        <v>0</v>
      </c>
      <c r="G47" s="22">
        <v>0</v>
      </c>
      <c r="H47" s="23">
        <v>0</v>
      </c>
      <c r="I47" s="270">
        <v>0</v>
      </c>
      <c r="J47" s="280">
        <v>0</v>
      </c>
    </row>
    <row r="48" spans="1:16" x14ac:dyDescent="0.25">
      <c r="A48" s="44" t="s">
        <v>143</v>
      </c>
      <c r="B48" s="44"/>
      <c r="C48" s="45">
        <v>3111</v>
      </c>
      <c r="D48" s="97">
        <v>5331</v>
      </c>
      <c r="E48" s="22">
        <v>0</v>
      </c>
      <c r="F48" s="23">
        <v>0</v>
      </c>
      <c r="G48" s="22">
        <v>0</v>
      </c>
      <c r="H48" s="23">
        <v>0</v>
      </c>
      <c r="I48" s="270">
        <v>0</v>
      </c>
      <c r="J48" s="280">
        <v>0</v>
      </c>
    </row>
    <row r="49" spans="1:16" x14ac:dyDescent="0.25">
      <c r="A49" s="44" t="s">
        <v>144</v>
      </c>
      <c r="B49" s="44"/>
      <c r="C49" s="45">
        <v>3111</v>
      </c>
      <c r="D49" s="97">
        <v>6122</v>
      </c>
      <c r="E49" s="22">
        <v>0</v>
      </c>
      <c r="F49" s="23">
        <v>0</v>
      </c>
      <c r="G49" s="22">
        <v>0</v>
      </c>
      <c r="H49" s="23">
        <v>0</v>
      </c>
      <c r="I49" s="270">
        <v>0</v>
      </c>
      <c r="J49" s="280">
        <v>0</v>
      </c>
    </row>
    <row r="50" spans="1:16" x14ac:dyDescent="0.25">
      <c r="A50" s="98" t="s">
        <v>145</v>
      </c>
      <c r="B50" s="99"/>
      <c r="C50" s="100"/>
      <c r="D50" s="101"/>
      <c r="E50" s="102">
        <f>E49+E48+E47</f>
        <v>0</v>
      </c>
      <c r="F50" s="103">
        <f>F48+F47+F49</f>
        <v>0</v>
      </c>
      <c r="G50" s="102">
        <f>G49+G48+G47</f>
        <v>0</v>
      </c>
      <c r="H50" s="103">
        <f>H48+H47+H49</f>
        <v>0</v>
      </c>
      <c r="I50" s="291">
        <f>I49+I48+I47</f>
        <v>0</v>
      </c>
      <c r="J50" s="163">
        <f>J49+J48+J47</f>
        <v>0</v>
      </c>
    </row>
    <row r="51" spans="1:16" x14ac:dyDescent="0.25">
      <c r="A51" s="15" t="s">
        <v>108</v>
      </c>
      <c r="B51" s="15"/>
      <c r="C51" s="32">
        <v>3113</v>
      </c>
      <c r="D51" s="89">
        <v>5169</v>
      </c>
      <c r="E51" s="22">
        <v>50000</v>
      </c>
      <c r="F51" s="23">
        <v>142217</v>
      </c>
      <c r="G51" s="22">
        <v>20000</v>
      </c>
      <c r="H51" s="23">
        <v>39083</v>
      </c>
      <c r="I51" s="270">
        <v>40000</v>
      </c>
      <c r="J51" s="280">
        <v>0</v>
      </c>
      <c r="O51" s="12" t="s">
        <v>147</v>
      </c>
    </row>
    <row r="52" spans="1:16" x14ac:dyDescent="0.25">
      <c r="A52" s="15" t="s">
        <v>122</v>
      </c>
      <c r="B52" s="15"/>
      <c r="C52" s="32">
        <v>3113</v>
      </c>
      <c r="D52" s="89">
        <v>5171</v>
      </c>
      <c r="E52" s="22">
        <v>100000</v>
      </c>
      <c r="F52" s="23">
        <v>33170</v>
      </c>
      <c r="G52" s="22">
        <v>50000</v>
      </c>
      <c r="H52" s="23">
        <v>0</v>
      </c>
      <c r="I52" s="270">
        <v>40000</v>
      </c>
      <c r="J52" s="280">
        <v>0</v>
      </c>
      <c r="L52" s="4" t="s">
        <v>369</v>
      </c>
      <c r="M52" s="4" t="s">
        <v>148</v>
      </c>
      <c r="N52" s="4" t="s">
        <v>149</v>
      </c>
      <c r="O52" s="12" t="s">
        <v>150</v>
      </c>
      <c r="P52" s="12" t="s">
        <v>151</v>
      </c>
    </row>
    <row r="53" spans="1:16" x14ac:dyDescent="0.25">
      <c r="A53" s="15" t="s">
        <v>152</v>
      </c>
      <c r="B53" s="15"/>
      <c r="C53" s="32">
        <v>3113</v>
      </c>
      <c r="D53" s="89">
        <v>5331</v>
      </c>
      <c r="E53" s="22">
        <v>2290000</v>
      </c>
      <c r="F53" s="23">
        <v>2290000</v>
      </c>
      <c r="G53" s="22">
        <v>2643000</v>
      </c>
      <c r="H53" s="23">
        <v>2643000</v>
      </c>
      <c r="I53" s="270">
        <v>2400000</v>
      </c>
      <c r="J53" s="280">
        <v>0</v>
      </c>
      <c r="L53" s="4" t="s">
        <v>370</v>
      </c>
      <c r="O53" s="12" t="s">
        <v>153</v>
      </c>
      <c r="P53" s="12" t="s">
        <v>154</v>
      </c>
    </row>
    <row r="54" spans="1:16" x14ac:dyDescent="0.25">
      <c r="A54" s="353" t="s">
        <v>155</v>
      </c>
      <c r="B54" s="353"/>
      <c r="C54" s="32">
        <v>3113</v>
      </c>
      <c r="D54" s="89">
        <v>5336</v>
      </c>
      <c r="E54" s="22">
        <v>0</v>
      </c>
      <c r="F54" s="23">
        <v>0</v>
      </c>
      <c r="G54" s="22">
        <v>0</v>
      </c>
      <c r="H54" s="23">
        <v>522047</v>
      </c>
      <c r="I54" s="270">
        <v>0</v>
      </c>
      <c r="J54" s="280">
        <v>0</v>
      </c>
    </row>
    <row r="55" spans="1:16" x14ac:dyDescent="0.25">
      <c r="A55" s="24" t="s">
        <v>186</v>
      </c>
      <c r="B55" s="24"/>
      <c r="C55" s="32">
        <v>3113</v>
      </c>
      <c r="D55" s="89">
        <v>5499</v>
      </c>
      <c r="E55" s="22">
        <v>0</v>
      </c>
      <c r="F55" s="23">
        <v>0</v>
      </c>
      <c r="G55" s="22">
        <v>0</v>
      </c>
      <c r="H55" s="23">
        <v>90142</v>
      </c>
      <c r="I55" s="270">
        <v>95000</v>
      </c>
      <c r="J55" s="280">
        <v>0</v>
      </c>
    </row>
    <row r="56" spans="1:16" x14ac:dyDescent="0.25">
      <c r="A56" s="15" t="s">
        <v>156</v>
      </c>
      <c r="B56" s="15"/>
      <c r="C56" s="32">
        <v>3113</v>
      </c>
      <c r="D56" s="89">
        <v>6121</v>
      </c>
      <c r="E56" s="104">
        <v>500000</v>
      </c>
      <c r="F56" s="23">
        <v>0</v>
      </c>
      <c r="G56" s="104">
        <v>600000</v>
      </c>
      <c r="H56" s="23">
        <v>0</v>
      </c>
      <c r="I56" s="292">
        <v>800000</v>
      </c>
      <c r="J56" s="23">
        <v>0</v>
      </c>
      <c r="K56" s="4" t="s">
        <v>146</v>
      </c>
      <c r="L56" s="4" t="s">
        <v>146</v>
      </c>
      <c r="M56" s="4" t="s">
        <v>146</v>
      </c>
      <c r="N56" s="4" t="s">
        <v>157</v>
      </c>
      <c r="O56" s="12" t="s">
        <v>158</v>
      </c>
    </row>
    <row r="57" spans="1:16" x14ac:dyDescent="0.25">
      <c r="A57" s="98" t="s">
        <v>159</v>
      </c>
      <c r="B57" s="99"/>
      <c r="C57" s="100"/>
      <c r="D57" s="101"/>
      <c r="E57" s="102">
        <f t="shared" ref="E57:J57" si="8">SUM(E51:E56)</f>
        <v>2940000</v>
      </c>
      <c r="F57" s="103">
        <f t="shared" si="8"/>
        <v>2465387</v>
      </c>
      <c r="G57" s="102">
        <f t="shared" si="8"/>
        <v>3313000</v>
      </c>
      <c r="H57" s="103">
        <f>SUM(H51:H56)</f>
        <v>3294272</v>
      </c>
      <c r="I57" s="291">
        <f>SUM(I51:I56)</f>
        <v>3375000</v>
      </c>
      <c r="J57" s="163">
        <f t="shared" si="8"/>
        <v>0</v>
      </c>
    </row>
    <row r="58" spans="1:16" x14ac:dyDescent="0.25">
      <c r="A58" s="91" t="s">
        <v>160</v>
      </c>
      <c r="B58" s="92"/>
      <c r="C58" s="93"/>
      <c r="D58" s="94"/>
      <c r="E58" s="95">
        <f t="shared" ref="E58:J58" si="9">E57+E50</f>
        <v>2940000</v>
      </c>
      <c r="F58" s="96">
        <f t="shared" si="9"/>
        <v>2465387</v>
      </c>
      <c r="G58" s="95">
        <f t="shared" si="9"/>
        <v>3313000</v>
      </c>
      <c r="H58" s="96">
        <f t="shared" si="9"/>
        <v>3294272</v>
      </c>
      <c r="I58" s="133">
        <f>I57+I50</f>
        <v>3375000</v>
      </c>
      <c r="J58" s="162">
        <f t="shared" si="9"/>
        <v>0</v>
      </c>
    </row>
    <row r="59" spans="1:16" x14ac:dyDescent="0.25">
      <c r="A59" s="15" t="s">
        <v>161</v>
      </c>
      <c r="B59" s="15"/>
      <c r="C59" s="32">
        <v>3314</v>
      </c>
      <c r="D59" s="89">
        <v>5011</v>
      </c>
      <c r="E59" s="25">
        <v>253000</v>
      </c>
      <c r="F59" s="34">
        <v>257524</v>
      </c>
      <c r="G59" s="25">
        <v>274000</v>
      </c>
      <c r="H59" s="34">
        <v>278391</v>
      </c>
      <c r="I59" s="271">
        <v>320000</v>
      </c>
      <c r="J59" s="281">
        <v>0</v>
      </c>
    </row>
    <row r="60" spans="1:16" x14ac:dyDescent="0.25">
      <c r="A60" s="15" t="s">
        <v>162</v>
      </c>
      <c r="B60" s="15"/>
      <c r="C60" s="32">
        <v>3314</v>
      </c>
      <c r="D60" s="89">
        <v>5021</v>
      </c>
      <c r="E60" s="25">
        <v>6000</v>
      </c>
      <c r="F60" s="34">
        <v>5600</v>
      </c>
      <c r="G60" s="25">
        <v>6000</v>
      </c>
      <c r="H60" s="34">
        <v>8100</v>
      </c>
      <c r="I60" s="271">
        <v>8000</v>
      </c>
      <c r="J60" s="281">
        <v>0</v>
      </c>
      <c r="N60" s="4" t="s">
        <v>163</v>
      </c>
    </row>
    <row r="61" spans="1:16" x14ac:dyDescent="0.25">
      <c r="A61" s="15" t="s">
        <v>164</v>
      </c>
      <c r="B61" s="15"/>
      <c r="C61" s="32">
        <v>3314</v>
      </c>
      <c r="D61" s="89">
        <v>5031</v>
      </c>
      <c r="E61" s="25">
        <v>64000</v>
      </c>
      <c r="F61" s="34">
        <v>63841</v>
      </c>
      <c r="G61" s="25">
        <v>69000</v>
      </c>
      <c r="H61" s="34">
        <v>67749</v>
      </c>
      <c r="I61" s="271">
        <v>80000</v>
      </c>
      <c r="J61" s="281">
        <v>0</v>
      </c>
    </row>
    <row r="62" spans="1:16" x14ac:dyDescent="0.25">
      <c r="A62" s="15" t="s">
        <v>165</v>
      </c>
      <c r="B62" s="15"/>
      <c r="C62" s="32">
        <v>3314</v>
      </c>
      <c r="D62" s="89">
        <v>5032</v>
      </c>
      <c r="E62" s="25">
        <v>23000</v>
      </c>
      <c r="F62" s="34">
        <v>22979</v>
      </c>
      <c r="G62" s="25">
        <v>25000</v>
      </c>
      <c r="H62" s="34">
        <v>24487</v>
      </c>
      <c r="I62" s="271">
        <v>28800</v>
      </c>
      <c r="J62" s="281">
        <v>0</v>
      </c>
    </row>
    <row r="63" spans="1:16" x14ac:dyDescent="0.25">
      <c r="A63" s="15" t="s">
        <v>166</v>
      </c>
      <c r="B63" s="15"/>
      <c r="C63" s="32">
        <v>3314</v>
      </c>
      <c r="D63" s="89">
        <v>5136</v>
      </c>
      <c r="E63" s="25">
        <v>60000</v>
      </c>
      <c r="F63" s="34">
        <v>59143</v>
      </c>
      <c r="G63" s="25">
        <v>60000</v>
      </c>
      <c r="H63" s="34">
        <v>66610</v>
      </c>
      <c r="I63" s="271">
        <v>60000</v>
      </c>
      <c r="J63" s="281">
        <v>0</v>
      </c>
    </row>
    <row r="64" spans="1:16" x14ac:dyDescent="0.25">
      <c r="A64" s="15" t="s">
        <v>132</v>
      </c>
      <c r="B64" s="15"/>
      <c r="C64" s="32">
        <v>3314</v>
      </c>
      <c r="D64" s="89">
        <v>5137</v>
      </c>
      <c r="E64" s="25">
        <v>5000</v>
      </c>
      <c r="F64" s="34">
        <v>5963</v>
      </c>
      <c r="G64" s="25">
        <v>10000</v>
      </c>
      <c r="H64" s="34">
        <v>16923</v>
      </c>
      <c r="I64" s="271">
        <v>10000</v>
      </c>
      <c r="J64" s="281">
        <v>0</v>
      </c>
    </row>
    <row r="65" spans="1:15" x14ac:dyDescent="0.25">
      <c r="A65" s="15" t="s">
        <v>116</v>
      </c>
      <c r="B65" s="15"/>
      <c r="C65" s="32">
        <v>3314</v>
      </c>
      <c r="D65" s="89">
        <v>5139</v>
      </c>
      <c r="E65" s="25">
        <v>15000</v>
      </c>
      <c r="F65" s="34">
        <v>8639</v>
      </c>
      <c r="G65" s="25">
        <v>10000</v>
      </c>
      <c r="H65" s="34">
        <v>2684</v>
      </c>
      <c r="I65" s="271">
        <v>10000</v>
      </c>
      <c r="J65" s="281">
        <v>0</v>
      </c>
    </row>
    <row r="66" spans="1:15" x14ac:dyDescent="0.25">
      <c r="A66" s="15" t="s">
        <v>167</v>
      </c>
      <c r="B66" s="15"/>
      <c r="C66" s="32">
        <v>3314</v>
      </c>
      <c r="D66" s="89">
        <v>5153</v>
      </c>
      <c r="E66" s="25">
        <v>12000</v>
      </c>
      <c r="F66" s="34">
        <v>12550</v>
      </c>
      <c r="G66" s="25">
        <v>15000</v>
      </c>
      <c r="H66" s="34">
        <v>13624</v>
      </c>
      <c r="I66" s="271">
        <v>15000</v>
      </c>
      <c r="J66" s="281">
        <v>0</v>
      </c>
    </row>
    <row r="67" spans="1:15" x14ac:dyDescent="0.25">
      <c r="A67" s="15" t="s">
        <v>168</v>
      </c>
      <c r="B67" s="15"/>
      <c r="C67" s="32">
        <v>3314</v>
      </c>
      <c r="D67" s="89">
        <v>5154</v>
      </c>
      <c r="E67" s="25">
        <v>8000</v>
      </c>
      <c r="F67" s="34">
        <v>7064</v>
      </c>
      <c r="G67" s="25">
        <v>8000</v>
      </c>
      <c r="H67" s="34">
        <v>6882</v>
      </c>
      <c r="I67" s="271">
        <v>8000</v>
      </c>
      <c r="J67" s="281">
        <v>0</v>
      </c>
    </row>
    <row r="68" spans="1:15" x14ac:dyDescent="0.25">
      <c r="A68" s="15" t="s">
        <v>137</v>
      </c>
      <c r="B68" s="15"/>
      <c r="C68" s="32">
        <v>3314</v>
      </c>
      <c r="D68" s="89">
        <v>5162</v>
      </c>
      <c r="E68" s="25">
        <v>0</v>
      </c>
      <c r="F68" s="34">
        <v>0</v>
      </c>
      <c r="G68" s="25">
        <v>0</v>
      </c>
      <c r="H68" s="34">
        <v>0</v>
      </c>
      <c r="I68" s="271">
        <v>0</v>
      </c>
      <c r="J68" s="281">
        <v>0</v>
      </c>
    </row>
    <row r="69" spans="1:15" x14ac:dyDescent="0.25">
      <c r="A69" s="15" t="s">
        <v>108</v>
      </c>
      <c r="B69" s="15"/>
      <c r="C69" s="32">
        <v>3314</v>
      </c>
      <c r="D69" s="89">
        <v>5169</v>
      </c>
      <c r="E69" s="25">
        <v>6000</v>
      </c>
      <c r="F69" s="34">
        <v>8632</v>
      </c>
      <c r="G69" s="25">
        <v>10000</v>
      </c>
      <c r="H69" s="34">
        <v>15228</v>
      </c>
      <c r="I69" s="271">
        <v>10000</v>
      </c>
      <c r="J69" s="281">
        <v>0</v>
      </c>
    </row>
    <row r="70" spans="1:15" x14ac:dyDescent="0.25">
      <c r="A70" s="15" t="s">
        <v>122</v>
      </c>
      <c r="B70" s="15"/>
      <c r="C70" s="32">
        <v>3314</v>
      </c>
      <c r="D70" s="89">
        <v>5171</v>
      </c>
      <c r="E70" s="25">
        <v>0</v>
      </c>
      <c r="F70" s="34">
        <v>0</v>
      </c>
      <c r="G70" s="25">
        <v>0</v>
      </c>
      <c r="H70" s="34">
        <v>12865</v>
      </c>
      <c r="I70" s="271">
        <v>3000</v>
      </c>
      <c r="J70" s="281"/>
    </row>
    <row r="71" spans="1:15" x14ac:dyDescent="0.25">
      <c r="A71" s="15" t="s">
        <v>169</v>
      </c>
      <c r="B71" s="15"/>
      <c r="C71" s="32">
        <v>3314</v>
      </c>
      <c r="D71" s="89">
        <v>5172</v>
      </c>
      <c r="E71" s="25">
        <v>0</v>
      </c>
      <c r="F71" s="34">
        <v>0</v>
      </c>
      <c r="G71" s="25">
        <v>17000</v>
      </c>
      <c r="H71" s="34">
        <v>49015.61</v>
      </c>
      <c r="I71" s="271">
        <v>0</v>
      </c>
      <c r="J71" s="281">
        <v>0</v>
      </c>
      <c r="L71" s="4" t="s">
        <v>351</v>
      </c>
    </row>
    <row r="72" spans="1:15" x14ac:dyDescent="0.25">
      <c r="A72" s="15" t="s">
        <v>170</v>
      </c>
      <c r="B72" s="15"/>
      <c r="C72" s="32">
        <v>3314</v>
      </c>
      <c r="D72" s="89">
        <v>5173</v>
      </c>
      <c r="E72" s="25">
        <v>0</v>
      </c>
      <c r="F72" s="34">
        <v>0</v>
      </c>
      <c r="G72" s="25">
        <v>1000</v>
      </c>
      <c r="H72" s="34">
        <v>0</v>
      </c>
      <c r="I72" s="271">
        <v>0</v>
      </c>
      <c r="J72" s="281">
        <v>0</v>
      </c>
    </row>
    <row r="73" spans="1:15" x14ac:dyDescent="0.25">
      <c r="A73" s="98" t="s">
        <v>63</v>
      </c>
      <c r="B73" s="99"/>
      <c r="C73" s="100"/>
      <c r="D73" s="101"/>
      <c r="E73" s="102">
        <f t="shared" ref="E73:J73" si="10">SUM(E59:E72)</f>
        <v>452000</v>
      </c>
      <c r="F73" s="103">
        <f t="shared" si="10"/>
        <v>451935</v>
      </c>
      <c r="G73" s="102">
        <f t="shared" si="10"/>
        <v>505000</v>
      </c>
      <c r="H73" s="103">
        <f>SUM(H59:H72)</f>
        <v>562558.61</v>
      </c>
      <c r="I73" s="291">
        <f>SUM(I59:I72)</f>
        <v>552800</v>
      </c>
      <c r="J73" s="163">
        <f t="shared" si="10"/>
        <v>0</v>
      </c>
    </row>
    <row r="74" spans="1:15" x14ac:dyDescent="0.25">
      <c r="A74" s="15" t="s">
        <v>161</v>
      </c>
      <c r="B74" s="15"/>
      <c r="C74" s="32">
        <v>3315</v>
      </c>
      <c r="D74" s="89">
        <v>5011</v>
      </c>
      <c r="E74" s="22">
        <v>300000</v>
      </c>
      <c r="F74" s="23">
        <v>241993</v>
      </c>
      <c r="G74" s="22">
        <v>300000</v>
      </c>
      <c r="H74" s="23">
        <v>305010</v>
      </c>
      <c r="I74" s="270">
        <v>355000</v>
      </c>
      <c r="J74" s="280">
        <v>0</v>
      </c>
      <c r="M74" s="4" t="s">
        <v>323</v>
      </c>
    </row>
    <row r="75" spans="1:15" x14ac:dyDescent="0.25">
      <c r="A75" s="15" t="s">
        <v>162</v>
      </c>
      <c r="B75" s="15"/>
      <c r="C75" s="32">
        <v>3315</v>
      </c>
      <c r="D75" s="89">
        <v>5021</v>
      </c>
      <c r="E75" s="22">
        <v>12000</v>
      </c>
      <c r="F75" s="23">
        <v>15000</v>
      </c>
      <c r="G75" s="22">
        <v>5000</v>
      </c>
      <c r="H75" s="23">
        <v>4657</v>
      </c>
      <c r="I75" s="270">
        <v>5000</v>
      </c>
      <c r="J75" s="280">
        <v>0</v>
      </c>
    </row>
    <row r="76" spans="1:15" x14ac:dyDescent="0.25">
      <c r="A76" s="15" t="s">
        <v>164</v>
      </c>
      <c r="B76" s="15"/>
      <c r="C76" s="32">
        <v>3315</v>
      </c>
      <c r="D76" s="89">
        <v>5031</v>
      </c>
      <c r="E76" s="22">
        <v>75000</v>
      </c>
      <c r="F76" s="23">
        <v>63003</v>
      </c>
      <c r="G76" s="22">
        <v>75000</v>
      </c>
      <c r="H76" s="23">
        <v>80807</v>
      </c>
      <c r="I76" s="270">
        <v>88750</v>
      </c>
      <c r="J76" s="280">
        <v>0</v>
      </c>
    </row>
    <row r="77" spans="1:15" x14ac:dyDescent="0.25">
      <c r="A77" s="15" t="s">
        <v>165</v>
      </c>
      <c r="B77" s="15"/>
      <c r="C77" s="32">
        <v>3315</v>
      </c>
      <c r="D77" s="89">
        <v>5032</v>
      </c>
      <c r="E77" s="22">
        <v>27000</v>
      </c>
      <c r="F77" s="23">
        <v>23329</v>
      </c>
      <c r="G77" s="22">
        <v>27000</v>
      </c>
      <c r="H77" s="23">
        <v>30110</v>
      </c>
      <c r="I77" s="270">
        <v>32000</v>
      </c>
      <c r="J77" s="280">
        <v>0</v>
      </c>
    </row>
    <row r="78" spans="1:15" x14ac:dyDescent="0.25">
      <c r="A78" s="15" t="s">
        <v>171</v>
      </c>
      <c r="B78" s="15"/>
      <c r="C78" s="32">
        <v>3315</v>
      </c>
      <c r="D78" s="89">
        <v>5136</v>
      </c>
      <c r="E78" s="22">
        <v>1000</v>
      </c>
      <c r="F78" s="23">
        <v>360</v>
      </c>
      <c r="G78" s="22">
        <v>2000</v>
      </c>
      <c r="H78" s="23">
        <v>1442</v>
      </c>
      <c r="I78" s="270">
        <v>2000</v>
      </c>
      <c r="J78" s="280">
        <v>0</v>
      </c>
    </row>
    <row r="79" spans="1:15" x14ac:dyDescent="0.25">
      <c r="A79" s="15" t="s">
        <v>132</v>
      </c>
      <c r="B79" s="15"/>
      <c r="C79" s="32">
        <v>3315</v>
      </c>
      <c r="D79" s="89">
        <v>5137</v>
      </c>
      <c r="E79" s="22">
        <v>0</v>
      </c>
      <c r="F79" s="23">
        <v>0</v>
      </c>
      <c r="G79" s="22">
        <v>0</v>
      </c>
      <c r="H79" s="23">
        <v>18677</v>
      </c>
      <c r="I79" s="270">
        <v>25000</v>
      </c>
      <c r="J79" s="280">
        <v>0</v>
      </c>
      <c r="K79" s="4" t="s">
        <v>418</v>
      </c>
    </row>
    <row r="80" spans="1:15" x14ac:dyDescent="0.25">
      <c r="A80" s="15" t="s">
        <v>116</v>
      </c>
      <c r="B80" s="15"/>
      <c r="C80" s="32">
        <v>3315</v>
      </c>
      <c r="D80" s="89">
        <v>5139</v>
      </c>
      <c r="E80" s="22">
        <v>15000</v>
      </c>
      <c r="F80" s="23">
        <v>9211</v>
      </c>
      <c r="G80" s="22">
        <v>10000</v>
      </c>
      <c r="H80" s="23">
        <v>48659</v>
      </c>
      <c r="I80" s="270">
        <v>30000</v>
      </c>
      <c r="J80" s="280">
        <v>0</v>
      </c>
      <c r="O80" s="12" t="s">
        <v>172</v>
      </c>
    </row>
    <row r="81" spans="1:14" x14ac:dyDescent="0.25">
      <c r="A81" s="15" t="s">
        <v>167</v>
      </c>
      <c r="B81" s="15"/>
      <c r="C81" s="32">
        <v>3315</v>
      </c>
      <c r="D81" s="89">
        <v>5153</v>
      </c>
      <c r="E81" s="22">
        <v>22000</v>
      </c>
      <c r="F81" s="23">
        <v>13718</v>
      </c>
      <c r="G81" s="22">
        <v>17000</v>
      </c>
      <c r="H81" s="23">
        <v>36969</v>
      </c>
      <c r="I81" s="270">
        <v>37000</v>
      </c>
      <c r="J81" s="280">
        <v>0</v>
      </c>
    </row>
    <row r="82" spans="1:14" x14ac:dyDescent="0.25">
      <c r="A82" s="15" t="s">
        <v>168</v>
      </c>
      <c r="B82" s="15"/>
      <c r="C82" s="32">
        <v>3315</v>
      </c>
      <c r="D82" s="89">
        <v>5154</v>
      </c>
      <c r="E82" s="22">
        <v>12000</v>
      </c>
      <c r="F82" s="23">
        <v>13382</v>
      </c>
      <c r="G82" s="22">
        <v>14000</v>
      </c>
      <c r="H82" s="23">
        <v>11235</v>
      </c>
      <c r="I82" s="270">
        <v>12000</v>
      </c>
      <c r="J82" s="280">
        <v>0</v>
      </c>
    </row>
    <row r="83" spans="1:14" x14ac:dyDescent="0.25">
      <c r="A83" s="15" t="s">
        <v>173</v>
      </c>
      <c r="B83" s="15"/>
      <c r="C83" s="32">
        <v>3315</v>
      </c>
      <c r="D83" s="89">
        <v>5161</v>
      </c>
      <c r="E83" s="22">
        <v>0</v>
      </c>
      <c r="F83" s="23">
        <v>0</v>
      </c>
      <c r="G83" s="22">
        <v>0</v>
      </c>
      <c r="H83" s="23">
        <v>0</v>
      </c>
      <c r="I83" s="270">
        <v>0</v>
      </c>
      <c r="J83" s="280">
        <v>0</v>
      </c>
    </row>
    <row r="84" spans="1:14" x14ac:dyDescent="0.25">
      <c r="A84" s="15" t="s">
        <v>137</v>
      </c>
      <c r="B84" s="15"/>
      <c r="C84" s="32">
        <v>3315</v>
      </c>
      <c r="D84" s="89">
        <v>5162</v>
      </c>
      <c r="E84" s="22">
        <v>5000</v>
      </c>
      <c r="F84" s="23">
        <v>0</v>
      </c>
      <c r="G84" s="22">
        <v>0</v>
      </c>
      <c r="H84" s="23">
        <v>0</v>
      </c>
      <c r="I84" s="270">
        <v>0</v>
      </c>
      <c r="J84" s="280">
        <v>0</v>
      </c>
    </row>
    <row r="85" spans="1:14" x14ac:dyDescent="0.25">
      <c r="A85" s="15" t="s">
        <v>105</v>
      </c>
      <c r="B85" s="15"/>
      <c r="C85" s="32">
        <v>3315</v>
      </c>
      <c r="D85" s="89">
        <v>5164</v>
      </c>
      <c r="E85" s="22">
        <v>0</v>
      </c>
      <c r="F85" s="23">
        <v>0</v>
      </c>
      <c r="G85" s="22">
        <v>0</v>
      </c>
      <c r="H85" s="23">
        <v>0</v>
      </c>
      <c r="I85" s="270">
        <v>0</v>
      </c>
      <c r="J85" s="280">
        <v>0</v>
      </c>
    </row>
    <row r="86" spans="1:14" x14ac:dyDescent="0.25">
      <c r="A86" s="15" t="s">
        <v>174</v>
      </c>
      <c r="B86" s="15"/>
      <c r="C86" s="32">
        <v>3315</v>
      </c>
      <c r="D86" s="89">
        <v>5168</v>
      </c>
      <c r="E86" s="22">
        <v>1000</v>
      </c>
      <c r="F86" s="23">
        <v>0</v>
      </c>
      <c r="G86" s="22">
        <v>0</v>
      </c>
      <c r="H86" s="23"/>
      <c r="I86" s="270">
        <v>0</v>
      </c>
      <c r="J86" s="280">
        <v>0</v>
      </c>
    </row>
    <row r="87" spans="1:14" x14ac:dyDescent="0.25">
      <c r="A87" s="15" t="s">
        <v>108</v>
      </c>
      <c r="B87" s="15"/>
      <c r="C87" s="32">
        <v>3315</v>
      </c>
      <c r="D87" s="89">
        <v>5169</v>
      </c>
      <c r="E87" s="22">
        <v>25000</v>
      </c>
      <c r="F87" s="23">
        <v>36201</v>
      </c>
      <c r="G87" s="22">
        <v>35000</v>
      </c>
      <c r="H87" s="23">
        <v>50973</v>
      </c>
      <c r="I87" s="270">
        <v>50000</v>
      </c>
      <c r="J87" s="280">
        <v>0</v>
      </c>
    </row>
    <row r="88" spans="1:14" x14ac:dyDescent="0.25">
      <c r="A88" s="15" t="s">
        <v>122</v>
      </c>
      <c r="B88" s="15"/>
      <c r="C88" s="32">
        <v>3315</v>
      </c>
      <c r="D88" s="89">
        <v>5171</v>
      </c>
      <c r="E88" s="22">
        <v>10000</v>
      </c>
      <c r="F88" s="23">
        <v>6188</v>
      </c>
      <c r="G88" s="22">
        <v>110000</v>
      </c>
      <c r="H88" s="23">
        <v>27869</v>
      </c>
      <c r="I88" s="270">
        <v>70000</v>
      </c>
      <c r="J88" s="280">
        <v>0</v>
      </c>
      <c r="L88" s="4" t="s">
        <v>347</v>
      </c>
    </row>
    <row r="89" spans="1:14" x14ac:dyDescent="0.25">
      <c r="A89" s="15" t="s">
        <v>175</v>
      </c>
      <c r="B89" s="15"/>
      <c r="C89" s="32">
        <v>3315</v>
      </c>
      <c r="D89" s="89">
        <v>5175</v>
      </c>
      <c r="E89" s="22">
        <v>2000</v>
      </c>
      <c r="F89" s="23">
        <v>545</v>
      </c>
      <c r="G89" s="22">
        <v>1000</v>
      </c>
      <c r="H89" s="23">
        <v>9441</v>
      </c>
      <c r="I89" s="270">
        <v>5000</v>
      </c>
      <c r="J89" s="280">
        <v>0</v>
      </c>
    </row>
    <row r="90" spans="1:14" x14ac:dyDescent="0.25">
      <c r="A90" s="15" t="s">
        <v>170</v>
      </c>
      <c r="B90" s="15"/>
      <c r="C90" s="32">
        <v>3315</v>
      </c>
      <c r="D90" s="89">
        <v>5173</v>
      </c>
      <c r="E90" s="22">
        <v>1200</v>
      </c>
      <c r="F90" s="23">
        <v>1785</v>
      </c>
      <c r="G90" s="22">
        <v>2000</v>
      </c>
      <c r="H90" s="23">
        <v>1611</v>
      </c>
      <c r="I90" s="270">
        <v>2000</v>
      </c>
      <c r="J90" s="280">
        <v>0</v>
      </c>
    </row>
    <row r="91" spans="1:14" x14ac:dyDescent="0.25">
      <c r="A91" s="15" t="s">
        <v>176</v>
      </c>
      <c r="B91" s="15"/>
      <c r="C91" s="32">
        <v>3315</v>
      </c>
      <c r="D91" s="89">
        <v>5172</v>
      </c>
      <c r="E91" s="22">
        <v>2500</v>
      </c>
      <c r="F91" s="23">
        <v>0</v>
      </c>
      <c r="G91" s="22">
        <v>0</v>
      </c>
      <c r="H91" s="23">
        <v>0</v>
      </c>
      <c r="I91" s="270">
        <v>0</v>
      </c>
      <c r="J91" s="280">
        <v>0</v>
      </c>
      <c r="N91" s="4" t="s">
        <v>177</v>
      </c>
    </row>
    <row r="92" spans="1:14" x14ac:dyDescent="0.25">
      <c r="A92" s="98" t="s">
        <v>64</v>
      </c>
      <c r="B92" s="99"/>
      <c r="C92" s="100"/>
      <c r="D92" s="101"/>
      <c r="E92" s="102">
        <f t="shared" ref="E92:J92" si="11">SUM(E74:E91)</f>
        <v>510700</v>
      </c>
      <c r="F92" s="103">
        <f t="shared" si="11"/>
        <v>424715</v>
      </c>
      <c r="G92" s="102">
        <f t="shared" si="11"/>
        <v>598000</v>
      </c>
      <c r="H92" s="103">
        <f>SUM(H74:H91)</f>
        <v>627460</v>
      </c>
      <c r="I92" s="291">
        <f>SUM(I74:I91)</f>
        <v>713750</v>
      </c>
      <c r="J92" s="163">
        <f t="shared" si="11"/>
        <v>0</v>
      </c>
    </row>
    <row r="93" spans="1:14" x14ac:dyDescent="0.25">
      <c r="A93" s="15" t="s">
        <v>178</v>
      </c>
      <c r="B93" s="15"/>
      <c r="C93" s="32">
        <v>3319</v>
      </c>
      <c r="D93" s="89">
        <v>5021</v>
      </c>
      <c r="E93" s="22">
        <v>0</v>
      </c>
      <c r="F93" s="23">
        <v>0</v>
      </c>
      <c r="G93" s="22">
        <v>0</v>
      </c>
      <c r="H93" s="23">
        <v>0</v>
      </c>
      <c r="I93" s="270">
        <v>0</v>
      </c>
      <c r="J93" s="280">
        <v>0</v>
      </c>
    </row>
    <row r="94" spans="1:14" x14ac:dyDescent="0.25">
      <c r="A94" s="98"/>
      <c r="B94" s="98"/>
      <c r="C94" s="100"/>
      <c r="D94" s="101"/>
      <c r="E94" s="105">
        <f t="shared" ref="E94:J94" si="12">E93</f>
        <v>0</v>
      </c>
      <c r="F94" s="106">
        <f t="shared" si="12"/>
        <v>0</v>
      </c>
      <c r="G94" s="105">
        <f t="shared" si="12"/>
        <v>0</v>
      </c>
      <c r="H94" s="106">
        <f t="shared" si="12"/>
        <v>0</v>
      </c>
      <c r="I94" s="293">
        <f t="shared" si="12"/>
        <v>0</v>
      </c>
      <c r="J94" s="225">
        <f t="shared" si="12"/>
        <v>0</v>
      </c>
    </row>
    <row r="95" spans="1:14" x14ac:dyDescent="0.25">
      <c r="A95" s="91" t="s">
        <v>179</v>
      </c>
      <c r="B95" s="92"/>
      <c r="C95" s="93"/>
      <c r="D95" s="94"/>
      <c r="E95" s="95">
        <f t="shared" ref="E95:J95" si="13">E73+E92+E94</f>
        <v>962700</v>
      </c>
      <c r="F95" s="96">
        <f t="shared" si="13"/>
        <v>876650</v>
      </c>
      <c r="G95" s="95">
        <f t="shared" si="13"/>
        <v>1103000</v>
      </c>
      <c r="H95" s="96">
        <f>H73+H92+H94</f>
        <v>1190018.6099999999</v>
      </c>
      <c r="I95" s="133">
        <f t="shared" si="13"/>
        <v>1266550</v>
      </c>
      <c r="J95" s="162">
        <f t="shared" si="13"/>
        <v>0</v>
      </c>
    </row>
    <row r="96" spans="1:14" x14ac:dyDescent="0.25">
      <c r="A96" s="44" t="s">
        <v>162</v>
      </c>
      <c r="B96" s="44"/>
      <c r="C96" s="45">
        <v>3322</v>
      </c>
      <c r="D96" s="97">
        <v>5021</v>
      </c>
      <c r="E96" s="22">
        <v>0</v>
      </c>
      <c r="F96" s="23">
        <v>0</v>
      </c>
      <c r="G96" s="22">
        <v>0</v>
      </c>
      <c r="H96" s="23">
        <v>0</v>
      </c>
      <c r="I96" s="270">
        <v>0</v>
      </c>
      <c r="J96" s="280">
        <v>0</v>
      </c>
    </row>
    <row r="97" spans="1:16" x14ac:dyDescent="0.25">
      <c r="A97" s="15" t="s">
        <v>108</v>
      </c>
      <c r="B97" s="15"/>
      <c r="C97" s="32">
        <v>3322</v>
      </c>
      <c r="D97" s="89">
        <v>5169</v>
      </c>
      <c r="E97" s="22">
        <v>60000</v>
      </c>
      <c r="F97" s="23">
        <v>193866</v>
      </c>
      <c r="G97" s="22">
        <v>60000</v>
      </c>
      <c r="H97" s="23">
        <v>202200</v>
      </c>
      <c r="I97" s="270">
        <v>200000</v>
      </c>
      <c r="J97" s="280">
        <v>0</v>
      </c>
      <c r="M97" s="4" t="s">
        <v>180</v>
      </c>
      <c r="N97" s="4" t="s">
        <v>181</v>
      </c>
    </row>
    <row r="98" spans="1:16" x14ac:dyDescent="0.25">
      <c r="A98" s="15" t="s">
        <v>122</v>
      </c>
      <c r="B98" s="15"/>
      <c r="C98" s="32">
        <v>3322</v>
      </c>
      <c r="D98" s="89">
        <v>5171</v>
      </c>
      <c r="E98" s="22">
        <v>2780000</v>
      </c>
      <c r="F98" s="23">
        <v>1819638</v>
      </c>
      <c r="G98" s="22">
        <v>1770000</v>
      </c>
      <c r="H98" s="23">
        <v>2010945.99</v>
      </c>
      <c r="I98" s="270">
        <v>2500000</v>
      </c>
      <c r="J98" s="280">
        <v>0</v>
      </c>
      <c r="K98" s="4" t="s">
        <v>419</v>
      </c>
      <c r="L98" s="4" t="s">
        <v>359</v>
      </c>
      <c r="M98" s="4" t="s">
        <v>330</v>
      </c>
      <c r="N98" s="4" t="s">
        <v>182</v>
      </c>
    </row>
    <row r="99" spans="1:16" x14ac:dyDescent="0.25">
      <c r="A99" s="15" t="s">
        <v>175</v>
      </c>
      <c r="B99" s="15"/>
      <c r="C99" s="32">
        <v>3322</v>
      </c>
      <c r="D99" s="89">
        <v>5175</v>
      </c>
      <c r="E99" s="22">
        <v>0</v>
      </c>
      <c r="F99" s="23">
        <v>0</v>
      </c>
      <c r="G99" s="22">
        <v>0</v>
      </c>
      <c r="H99" s="23">
        <v>0</v>
      </c>
      <c r="I99" s="270">
        <v>0</v>
      </c>
      <c r="J99" s="280">
        <v>0</v>
      </c>
    </row>
    <row r="100" spans="1:16" x14ac:dyDescent="0.25">
      <c r="A100" s="15" t="s">
        <v>184</v>
      </c>
      <c r="B100" s="15"/>
      <c r="C100" s="32">
        <v>3322</v>
      </c>
      <c r="D100" s="89">
        <v>5223</v>
      </c>
      <c r="E100" s="22">
        <v>30000</v>
      </c>
      <c r="F100" s="23">
        <v>32000</v>
      </c>
      <c r="G100" s="22">
        <v>100000</v>
      </c>
      <c r="H100" s="23">
        <v>0</v>
      </c>
      <c r="I100" s="270">
        <v>0</v>
      </c>
      <c r="J100" s="280">
        <v>0</v>
      </c>
      <c r="L100" s="4" t="s">
        <v>183</v>
      </c>
      <c r="M100" s="4" t="s">
        <v>183</v>
      </c>
    </row>
    <row r="101" spans="1:16" x14ac:dyDescent="0.25">
      <c r="A101" s="15" t="s">
        <v>404</v>
      </c>
      <c r="B101" s="15"/>
      <c r="C101" s="32">
        <v>3322</v>
      </c>
      <c r="D101" s="89">
        <v>5365</v>
      </c>
      <c r="E101" s="22">
        <v>0</v>
      </c>
      <c r="F101" s="23">
        <v>0</v>
      </c>
      <c r="G101" s="22">
        <v>0</v>
      </c>
      <c r="H101" s="23">
        <v>1000</v>
      </c>
      <c r="I101" s="270">
        <v>20000</v>
      </c>
      <c r="J101" s="280"/>
    </row>
    <row r="102" spans="1:16" x14ac:dyDescent="0.25">
      <c r="A102" s="15" t="s">
        <v>185</v>
      </c>
      <c r="B102" s="15"/>
      <c r="C102" s="32">
        <v>3322</v>
      </c>
      <c r="D102" s="89">
        <v>5493</v>
      </c>
      <c r="E102" s="22">
        <v>0</v>
      </c>
      <c r="F102" s="23">
        <v>0</v>
      </c>
      <c r="G102" s="22">
        <v>0</v>
      </c>
      <c r="H102" s="23">
        <v>222000</v>
      </c>
      <c r="I102" s="270">
        <v>0</v>
      </c>
      <c r="J102" s="280">
        <v>0</v>
      </c>
    </row>
    <row r="103" spans="1:16" x14ac:dyDescent="0.25">
      <c r="A103" s="15" t="s">
        <v>186</v>
      </c>
      <c r="B103" s="15"/>
      <c r="C103" s="32">
        <v>3322</v>
      </c>
      <c r="D103" s="89">
        <v>5499</v>
      </c>
      <c r="E103" s="22">
        <v>0</v>
      </c>
      <c r="F103" s="23">
        <v>0</v>
      </c>
      <c r="G103" s="22">
        <v>0</v>
      </c>
      <c r="H103" s="23">
        <v>49000</v>
      </c>
      <c r="I103" s="270">
        <v>0</v>
      </c>
      <c r="J103" s="280">
        <v>0</v>
      </c>
    </row>
    <row r="104" spans="1:16" x14ac:dyDescent="0.25">
      <c r="A104" s="91" t="s">
        <v>187</v>
      </c>
      <c r="B104" s="92"/>
      <c r="C104" s="93"/>
      <c r="D104" s="94"/>
      <c r="E104" s="95">
        <f t="shared" ref="E104:J104" si="14">SUM(E96:E103)</f>
        <v>2870000</v>
      </c>
      <c r="F104" s="96">
        <f t="shared" si="14"/>
        <v>2045504</v>
      </c>
      <c r="G104" s="95">
        <f t="shared" si="14"/>
        <v>1930000</v>
      </c>
      <c r="H104" s="96">
        <f>SUM(H96:H103)</f>
        <v>2485145.9900000002</v>
      </c>
      <c r="I104" s="133">
        <f>SUM(I96:I103)</f>
        <v>2720000</v>
      </c>
      <c r="J104" s="162">
        <f t="shared" si="14"/>
        <v>0</v>
      </c>
    </row>
    <row r="105" spans="1:16" x14ac:dyDescent="0.25">
      <c r="A105" s="15" t="s">
        <v>405</v>
      </c>
      <c r="B105" s="15"/>
      <c r="C105" s="32">
        <v>3330</v>
      </c>
      <c r="D105" s="89">
        <v>5223</v>
      </c>
      <c r="E105" s="22">
        <v>0</v>
      </c>
      <c r="F105" s="23">
        <v>0</v>
      </c>
      <c r="G105" s="22">
        <v>0</v>
      </c>
      <c r="H105" s="23">
        <v>100000</v>
      </c>
      <c r="I105" s="270">
        <v>100000</v>
      </c>
      <c r="J105" s="280"/>
      <c r="K105" s="4" t="s">
        <v>183</v>
      </c>
    </row>
    <row r="106" spans="1:16" x14ac:dyDescent="0.25">
      <c r="A106" s="91" t="s">
        <v>406</v>
      </c>
      <c r="B106" s="92"/>
      <c r="C106" s="93"/>
      <c r="D106" s="94"/>
      <c r="E106" s="95">
        <f>E105</f>
        <v>0</v>
      </c>
      <c r="F106" s="96">
        <f>F105</f>
        <v>0</v>
      </c>
      <c r="G106" s="95">
        <f>G105</f>
        <v>0</v>
      </c>
      <c r="H106" s="96">
        <f>SUM(H105)</f>
        <v>100000</v>
      </c>
      <c r="I106" s="133">
        <f>SUM(I105)</f>
        <v>100000</v>
      </c>
      <c r="J106" s="162"/>
    </row>
    <row r="107" spans="1:16" x14ac:dyDescent="0.25">
      <c r="A107" s="15" t="s">
        <v>116</v>
      </c>
      <c r="B107" s="15"/>
      <c r="C107" s="32">
        <v>3399</v>
      </c>
      <c r="D107" s="89">
        <v>5139</v>
      </c>
      <c r="E107" s="22">
        <v>30000</v>
      </c>
      <c r="F107" s="23">
        <v>6571</v>
      </c>
      <c r="G107" s="22">
        <v>15000</v>
      </c>
      <c r="H107" s="23">
        <v>10941</v>
      </c>
      <c r="I107" s="270">
        <v>20000</v>
      </c>
      <c r="J107" s="280">
        <v>0</v>
      </c>
      <c r="M107" s="4" t="s">
        <v>188</v>
      </c>
      <c r="N107" s="4" t="s">
        <v>189</v>
      </c>
      <c r="O107" s="12" t="s">
        <v>190</v>
      </c>
      <c r="P107" s="12" t="s">
        <v>190</v>
      </c>
    </row>
    <row r="108" spans="1:16" x14ac:dyDescent="0.25">
      <c r="A108" s="15" t="s">
        <v>105</v>
      </c>
      <c r="B108" s="15"/>
      <c r="C108" s="32">
        <v>3399</v>
      </c>
      <c r="D108" s="89">
        <v>5464</v>
      </c>
      <c r="E108" s="22">
        <v>0</v>
      </c>
      <c r="F108" s="23">
        <v>0</v>
      </c>
      <c r="G108" s="22">
        <v>0</v>
      </c>
      <c r="H108" s="23">
        <v>6052</v>
      </c>
      <c r="I108" s="270">
        <v>20000</v>
      </c>
      <c r="J108" s="280">
        <v>0</v>
      </c>
    </row>
    <row r="109" spans="1:16" x14ac:dyDescent="0.25">
      <c r="A109" s="15" t="s">
        <v>108</v>
      </c>
      <c r="B109" s="15"/>
      <c r="C109" s="32">
        <v>3399</v>
      </c>
      <c r="D109" s="89">
        <v>5169</v>
      </c>
      <c r="E109" s="22">
        <v>15000</v>
      </c>
      <c r="F109" s="23">
        <v>41308</v>
      </c>
      <c r="G109" s="22">
        <v>45000</v>
      </c>
      <c r="H109" s="23">
        <v>37913</v>
      </c>
      <c r="I109" s="270">
        <v>180000</v>
      </c>
      <c r="J109" s="280">
        <v>0</v>
      </c>
      <c r="K109" s="4" t="s">
        <v>429</v>
      </c>
      <c r="L109" s="4" t="s">
        <v>352</v>
      </c>
      <c r="N109" s="4" t="s">
        <v>191</v>
      </c>
    </row>
    <row r="110" spans="1:16" x14ac:dyDescent="0.25">
      <c r="A110" s="15" t="s">
        <v>170</v>
      </c>
      <c r="B110" s="15"/>
      <c r="C110" s="32">
        <v>3399</v>
      </c>
      <c r="D110" s="89">
        <v>5173</v>
      </c>
      <c r="E110" s="22">
        <v>0</v>
      </c>
      <c r="F110" s="23">
        <v>0</v>
      </c>
      <c r="G110" s="22">
        <v>0</v>
      </c>
      <c r="H110" s="23">
        <v>0</v>
      </c>
      <c r="I110" s="270">
        <v>2000</v>
      </c>
      <c r="J110" s="280">
        <v>0</v>
      </c>
    </row>
    <row r="111" spans="1:16" x14ac:dyDescent="0.25">
      <c r="A111" s="15" t="s">
        <v>175</v>
      </c>
      <c r="B111" s="15"/>
      <c r="C111" s="32">
        <v>3399</v>
      </c>
      <c r="D111" s="89">
        <v>5175</v>
      </c>
      <c r="E111" s="22">
        <v>15000</v>
      </c>
      <c r="F111" s="23">
        <v>28094</v>
      </c>
      <c r="G111" s="22">
        <v>30000</v>
      </c>
      <c r="H111" s="23">
        <v>34409</v>
      </c>
      <c r="I111" s="270">
        <v>40000</v>
      </c>
      <c r="J111" s="280">
        <v>0</v>
      </c>
    </row>
    <row r="112" spans="1:16" x14ac:dyDescent="0.25">
      <c r="A112" s="15" t="s">
        <v>192</v>
      </c>
      <c r="B112" s="15"/>
      <c r="C112" s="32">
        <v>3399</v>
      </c>
      <c r="D112" s="89">
        <v>5194</v>
      </c>
      <c r="E112" s="22">
        <v>25000</v>
      </c>
      <c r="F112" s="23">
        <v>12937</v>
      </c>
      <c r="G112" s="22">
        <v>20000</v>
      </c>
      <c r="H112" s="23">
        <v>14908</v>
      </c>
      <c r="I112" s="270">
        <v>20000</v>
      </c>
      <c r="J112" s="280">
        <v>0</v>
      </c>
      <c r="N112" s="4" t="s">
        <v>193</v>
      </c>
    </row>
    <row r="113" spans="1:16" x14ac:dyDescent="0.25">
      <c r="A113" s="15" t="s">
        <v>393</v>
      </c>
      <c r="B113" s="15"/>
      <c r="C113" s="32">
        <v>3399</v>
      </c>
      <c r="D113" s="89">
        <v>5212</v>
      </c>
      <c r="E113" s="22">
        <v>0</v>
      </c>
      <c r="F113" s="23">
        <v>0</v>
      </c>
      <c r="G113" s="22">
        <v>0</v>
      </c>
      <c r="H113" s="23">
        <v>10000</v>
      </c>
      <c r="I113" s="270">
        <v>10000</v>
      </c>
      <c r="J113" s="280">
        <v>0</v>
      </c>
      <c r="O113" s="12" t="s">
        <v>194</v>
      </c>
    </row>
    <row r="114" spans="1:16" x14ac:dyDescent="0.25">
      <c r="A114" s="15" t="s">
        <v>394</v>
      </c>
      <c r="B114" s="15"/>
      <c r="C114" s="32">
        <v>3399</v>
      </c>
      <c r="D114" s="89">
        <v>5229</v>
      </c>
      <c r="E114" s="22">
        <v>50000</v>
      </c>
      <c r="F114" s="23">
        <v>0</v>
      </c>
      <c r="G114" s="22">
        <v>30000</v>
      </c>
      <c r="H114" s="23">
        <v>0</v>
      </c>
      <c r="I114" s="270">
        <v>20000</v>
      </c>
      <c r="J114" s="280">
        <v>0</v>
      </c>
      <c r="N114" s="4" t="s">
        <v>195</v>
      </c>
    </row>
    <row r="115" spans="1:16" x14ac:dyDescent="0.25">
      <c r="A115" s="15" t="s">
        <v>196</v>
      </c>
      <c r="B115" s="15"/>
      <c r="C115" s="32">
        <v>3399</v>
      </c>
      <c r="D115" s="89">
        <v>5492</v>
      </c>
      <c r="E115" s="22">
        <v>12000</v>
      </c>
      <c r="F115" s="23">
        <v>16000</v>
      </c>
      <c r="G115" s="22">
        <v>16000</v>
      </c>
      <c r="H115" s="23">
        <v>14000</v>
      </c>
      <c r="I115" s="270">
        <v>16000</v>
      </c>
      <c r="J115" s="280">
        <v>0</v>
      </c>
      <c r="N115" s="4" t="s">
        <v>197</v>
      </c>
    </row>
    <row r="116" spans="1:16" x14ac:dyDescent="0.25">
      <c r="A116" s="15" t="s">
        <v>186</v>
      </c>
      <c r="B116" s="15"/>
      <c r="C116" s="32">
        <v>3399</v>
      </c>
      <c r="D116" s="89">
        <v>5499</v>
      </c>
      <c r="E116" s="22">
        <v>0</v>
      </c>
      <c r="F116" s="23">
        <v>0</v>
      </c>
      <c r="G116" s="22">
        <v>0</v>
      </c>
      <c r="H116" s="23">
        <v>13000</v>
      </c>
      <c r="I116" s="270">
        <v>15000</v>
      </c>
      <c r="J116" s="280">
        <v>0</v>
      </c>
    </row>
    <row r="117" spans="1:16" x14ac:dyDescent="0.25">
      <c r="A117" s="91" t="s">
        <v>198</v>
      </c>
      <c r="B117" s="92"/>
      <c r="C117" s="93"/>
      <c r="D117" s="94"/>
      <c r="E117" s="95">
        <f t="shared" ref="E117:J117" si="15">SUM(E107:E116)</f>
        <v>147000</v>
      </c>
      <c r="F117" s="96">
        <f t="shared" si="15"/>
        <v>104910</v>
      </c>
      <c r="G117" s="95">
        <f t="shared" si="15"/>
        <v>156000</v>
      </c>
      <c r="H117" s="96">
        <f t="shared" si="15"/>
        <v>141223</v>
      </c>
      <c r="I117" s="133">
        <f t="shared" si="15"/>
        <v>343000</v>
      </c>
      <c r="J117" s="162">
        <f t="shared" si="15"/>
        <v>0</v>
      </c>
    </row>
    <row r="118" spans="1:16" x14ac:dyDescent="0.25">
      <c r="A118" s="15" t="s">
        <v>162</v>
      </c>
      <c r="B118" s="15"/>
      <c r="C118" s="32">
        <v>3412</v>
      </c>
      <c r="D118" s="89">
        <v>5021</v>
      </c>
      <c r="E118" s="25">
        <v>70000</v>
      </c>
      <c r="F118" s="34">
        <v>75836</v>
      </c>
      <c r="G118" s="25">
        <v>85000</v>
      </c>
      <c r="H118" s="34">
        <v>119188</v>
      </c>
      <c r="I118" s="271">
        <v>90000</v>
      </c>
      <c r="J118" s="281">
        <v>0</v>
      </c>
    </row>
    <row r="119" spans="1:16" x14ac:dyDescent="0.25">
      <c r="A119" s="15" t="s">
        <v>407</v>
      </c>
      <c r="B119" s="15"/>
      <c r="C119" s="32">
        <v>3412</v>
      </c>
      <c r="D119" s="89">
        <v>5031</v>
      </c>
      <c r="E119" s="25">
        <v>0</v>
      </c>
      <c r="F119" s="34">
        <v>0</v>
      </c>
      <c r="G119" s="25">
        <v>0</v>
      </c>
      <c r="H119" s="34">
        <v>15049</v>
      </c>
      <c r="I119" s="271">
        <v>0</v>
      </c>
      <c r="J119" s="281">
        <v>0</v>
      </c>
    </row>
    <row r="120" spans="1:16" x14ac:dyDescent="0.25">
      <c r="A120" s="15" t="s">
        <v>408</v>
      </c>
      <c r="B120" s="15"/>
      <c r="C120" s="32">
        <v>3412</v>
      </c>
      <c r="D120" s="89">
        <v>5032</v>
      </c>
      <c r="E120" s="25">
        <v>0</v>
      </c>
      <c r="F120" s="34">
        <v>0</v>
      </c>
      <c r="G120" s="25">
        <v>0</v>
      </c>
      <c r="H120" s="34">
        <v>6803</v>
      </c>
      <c r="I120" s="271">
        <v>0</v>
      </c>
      <c r="J120" s="281">
        <v>0</v>
      </c>
    </row>
    <row r="121" spans="1:16" x14ac:dyDescent="0.25">
      <c r="A121" s="15" t="s">
        <v>132</v>
      </c>
      <c r="B121" s="15"/>
      <c r="C121" s="32">
        <v>3412</v>
      </c>
      <c r="D121" s="89">
        <v>5137</v>
      </c>
      <c r="E121" s="25">
        <v>15000</v>
      </c>
      <c r="F121" s="34">
        <v>7248</v>
      </c>
      <c r="G121" s="25">
        <v>10000</v>
      </c>
      <c r="H121" s="34">
        <v>26912</v>
      </c>
      <c r="I121" s="271">
        <v>20000</v>
      </c>
      <c r="J121" s="281">
        <v>0</v>
      </c>
    </row>
    <row r="122" spans="1:16" x14ac:dyDescent="0.25">
      <c r="A122" s="15" t="s">
        <v>116</v>
      </c>
      <c r="B122" s="15"/>
      <c r="C122" s="32">
        <v>3412</v>
      </c>
      <c r="D122" s="89">
        <v>5139</v>
      </c>
      <c r="E122" s="25">
        <v>5000</v>
      </c>
      <c r="F122" s="34">
        <v>28376</v>
      </c>
      <c r="G122" s="25">
        <v>10000</v>
      </c>
      <c r="H122" s="34">
        <v>52761</v>
      </c>
      <c r="I122" s="271">
        <v>20000</v>
      </c>
      <c r="J122" s="281">
        <v>0</v>
      </c>
      <c r="P122" s="12" t="s">
        <v>199</v>
      </c>
    </row>
    <row r="123" spans="1:16" x14ac:dyDescent="0.25">
      <c r="A123" s="15" t="s">
        <v>441</v>
      </c>
      <c r="B123" s="15"/>
      <c r="C123" s="32">
        <v>3412</v>
      </c>
      <c r="D123" s="89">
        <v>5154</v>
      </c>
      <c r="E123" s="25">
        <v>0</v>
      </c>
      <c r="F123" s="34">
        <v>0</v>
      </c>
      <c r="G123" s="25">
        <v>0</v>
      </c>
      <c r="H123" s="34">
        <v>10462</v>
      </c>
      <c r="I123" s="271">
        <v>0</v>
      </c>
      <c r="J123" s="281">
        <v>0</v>
      </c>
    </row>
    <row r="124" spans="1:16" x14ac:dyDescent="0.25">
      <c r="A124" s="15" t="s">
        <v>136</v>
      </c>
      <c r="B124" s="15"/>
      <c r="C124" s="32">
        <v>3412</v>
      </c>
      <c r="D124" s="89">
        <v>5151</v>
      </c>
      <c r="E124" s="25">
        <v>10000</v>
      </c>
      <c r="F124" s="34">
        <v>7359</v>
      </c>
      <c r="G124" s="25">
        <v>10000</v>
      </c>
      <c r="H124" s="34">
        <v>11974</v>
      </c>
      <c r="I124" s="271">
        <v>12000</v>
      </c>
      <c r="J124" s="281">
        <v>0</v>
      </c>
    </row>
    <row r="125" spans="1:16" x14ac:dyDescent="0.25">
      <c r="A125" s="15" t="s">
        <v>201</v>
      </c>
      <c r="B125" s="15"/>
      <c r="C125" s="32">
        <v>3412</v>
      </c>
      <c r="D125" s="89">
        <v>5156</v>
      </c>
      <c r="E125" s="25">
        <v>10000</v>
      </c>
      <c r="F125" s="34">
        <v>7331</v>
      </c>
      <c r="G125" s="25">
        <v>10000</v>
      </c>
      <c r="H125" s="34">
        <v>4080</v>
      </c>
      <c r="I125" s="271">
        <v>5000</v>
      </c>
      <c r="J125" s="281">
        <v>0</v>
      </c>
    </row>
    <row r="126" spans="1:16" x14ac:dyDescent="0.25">
      <c r="A126" s="15" t="s">
        <v>137</v>
      </c>
      <c r="B126" s="15"/>
      <c r="C126" s="32">
        <v>3412</v>
      </c>
      <c r="D126" s="89">
        <v>5162</v>
      </c>
      <c r="E126" s="25">
        <v>10000</v>
      </c>
      <c r="F126" s="34">
        <v>700</v>
      </c>
      <c r="G126" s="25">
        <v>1000</v>
      </c>
      <c r="H126" s="34">
        <v>500</v>
      </c>
      <c r="I126" s="271">
        <v>1000</v>
      </c>
      <c r="J126" s="281">
        <v>0</v>
      </c>
    </row>
    <row r="127" spans="1:16" x14ac:dyDescent="0.25">
      <c r="A127" s="15" t="s">
        <v>105</v>
      </c>
      <c r="B127" s="15"/>
      <c r="C127" s="32">
        <v>3412</v>
      </c>
      <c r="D127" s="89">
        <v>5164</v>
      </c>
      <c r="E127" s="25">
        <v>0</v>
      </c>
      <c r="F127" s="34">
        <v>0</v>
      </c>
      <c r="G127" s="25">
        <v>0</v>
      </c>
      <c r="H127" s="34">
        <v>1500</v>
      </c>
      <c r="I127" s="271">
        <v>0</v>
      </c>
      <c r="J127" s="281">
        <v>0</v>
      </c>
    </row>
    <row r="128" spans="1:16" x14ac:dyDescent="0.25">
      <c r="A128" s="15" t="s">
        <v>108</v>
      </c>
      <c r="B128" s="15"/>
      <c r="C128" s="32">
        <v>3412</v>
      </c>
      <c r="D128" s="89">
        <v>5169</v>
      </c>
      <c r="E128" s="25">
        <v>50000</v>
      </c>
      <c r="F128" s="34">
        <v>95353</v>
      </c>
      <c r="G128" s="25">
        <v>20000</v>
      </c>
      <c r="H128" s="34">
        <v>8193</v>
      </c>
      <c r="I128" s="271">
        <v>0</v>
      </c>
      <c r="J128" s="281">
        <v>0</v>
      </c>
      <c r="M128" s="4" t="s">
        <v>321</v>
      </c>
      <c r="P128" s="12" t="s">
        <v>202</v>
      </c>
    </row>
    <row r="129" spans="1:16" x14ac:dyDescent="0.25">
      <c r="A129" s="15" t="s">
        <v>122</v>
      </c>
      <c r="B129" s="15"/>
      <c r="C129" s="32">
        <v>3412</v>
      </c>
      <c r="D129" s="89">
        <v>5171</v>
      </c>
      <c r="E129" s="25">
        <v>200000</v>
      </c>
      <c r="F129" s="34">
        <v>429527</v>
      </c>
      <c r="G129" s="25">
        <v>120000</v>
      </c>
      <c r="H129" s="34">
        <v>172157</v>
      </c>
      <c r="I129" s="271">
        <v>120000</v>
      </c>
      <c r="J129" s="281">
        <v>0</v>
      </c>
      <c r="L129" s="4" t="s">
        <v>353</v>
      </c>
      <c r="M129" s="4" t="s">
        <v>327</v>
      </c>
      <c r="N129" s="4" t="s">
        <v>203</v>
      </c>
      <c r="O129" s="12" t="s">
        <v>204</v>
      </c>
      <c r="P129" s="12" t="s">
        <v>205</v>
      </c>
    </row>
    <row r="130" spans="1:16" x14ac:dyDescent="0.25">
      <c r="A130" s="15" t="s">
        <v>175</v>
      </c>
      <c r="B130" s="15"/>
      <c r="C130" s="32">
        <v>3412</v>
      </c>
      <c r="D130" s="89">
        <v>5175</v>
      </c>
      <c r="E130" s="25">
        <v>0</v>
      </c>
      <c r="F130" s="34">
        <v>0</v>
      </c>
      <c r="G130" s="25">
        <v>0</v>
      </c>
      <c r="H130" s="34">
        <v>0</v>
      </c>
      <c r="I130" s="271">
        <v>0</v>
      </c>
      <c r="J130" s="281">
        <v>0</v>
      </c>
    </row>
    <row r="131" spans="1:16" x14ac:dyDescent="0.25">
      <c r="A131" s="15" t="s">
        <v>129</v>
      </c>
      <c r="B131" s="107"/>
      <c r="C131" s="32">
        <v>3412</v>
      </c>
      <c r="D131" s="89">
        <v>6121</v>
      </c>
      <c r="E131" s="25">
        <v>0</v>
      </c>
      <c r="F131" s="34">
        <v>0</v>
      </c>
      <c r="G131" s="25">
        <v>0</v>
      </c>
      <c r="H131" s="34">
        <v>0</v>
      </c>
      <c r="I131" s="271">
        <v>0</v>
      </c>
      <c r="J131" s="281">
        <v>0</v>
      </c>
    </row>
    <row r="132" spans="1:16" x14ac:dyDescent="0.25">
      <c r="A132" s="15" t="s">
        <v>144</v>
      </c>
      <c r="B132" s="15"/>
      <c r="C132" s="32">
        <v>3412</v>
      </c>
      <c r="D132" s="89">
        <v>6122</v>
      </c>
      <c r="E132" s="25">
        <v>0</v>
      </c>
      <c r="F132" s="34">
        <v>0</v>
      </c>
      <c r="G132" s="25">
        <v>0</v>
      </c>
      <c r="H132" s="34">
        <v>0</v>
      </c>
      <c r="I132" s="271">
        <v>1200000</v>
      </c>
      <c r="J132" s="281">
        <v>0</v>
      </c>
      <c r="K132" s="4" t="s">
        <v>420</v>
      </c>
      <c r="P132" s="108" t="s">
        <v>206</v>
      </c>
    </row>
    <row r="133" spans="1:16" x14ac:dyDescent="0.25">
      <c r="A133" s="98" t="s">
        <v>207</v>
      </c>
      <c r="B133" s="99"/>
      <c r="C133" s="100"/>
      <c r="D133" s="101"/>
      <c r="E133" s="102">
        <f t="shared" ref="E133:J133" si="16">SUM(E118:E132)</f>
        <v>370000</v>
      </c>
      <c r="F133" s="103">
        <f t="shared" si="16"/>
        <v>651730</v>
      </c>
      <c r="G133" s="102">
        <f t="shared" si="16"/>
        <v>266000</v>
      </c>
      <c r="H133" s="103">
        <f t="shared" si="16"/>
        <v>429579</v>
      </c>
      <c r="I133" s="291">
        <f>SUM(I118:I132)</f>
        <v>1468000</v>
      </c>
      <c r="J133" s="163">
        <f t="shared" si="16"/>
        <v>0</v>
      </c>
    </row>
    <row r="134" spans="1:16" x14ac:dyDescent="0.25">
      <c r="A134" s="44" t="s">
        <v>132</v>
      </c>
      <c r="B134" s="44"/>
      <c r="C134" s="45">
        <v>3419</v>
      </c>
      <c r="D134" s="97">
        <v>5137</v>
      </c>
      <c r="E134" s="25">
        <v>0</v>
      </c>
      <c r="F134" s="34">
        <v>0</v>
      </c>
      <c r="G134" s="25">
        <v>0</v>
      </c>
      <c r="H134" s="34"/>
      <c r="I134" s="271">
        <v>0</v>
      </c>
      <c r="J134" s="281">
        <v>0</v>
      </c>
    </row>
    <row r="135" spans="1:16" x14ac:dyDescent="0.25">
      <c r="A135" s="44" t="s">
        <v>116</v>
      </c>
      <c r="B135" s="44"/>
      <c r="C135" s="45">
        <v>3419</v>
      </c>
      <c r="D135" s="97">
        <v>5139</v>
      </c>
      <c r="E135" s="25">
        <v>20000</v>
      </c>
      <c r="F135" s="34">
        <v>14859</v>
      </c>
      <c r="G135" s="25">
        <v>0</v>
      </c>
      <c r="H135" s="34"/>
      <c r="I135" s="271">
        <v>0</v>
      </c>
      <c r="J135" s="281">
        <v>0</v>
      </c>
    </row>
    <row r="136" spans="1:16" x14ac:dyDescent="0.25">
      <c r="A136" s="15" t="s">
        <v>136</v>
      </c>
      <c r="B136" s="15"/>
      <c r="C136" s="32">
        <v>3419</v>
      </c>
      <c r="D136" s="89">
        <v>5151</v>
      </c>
      <c r="E136" s="22">
        <v>0</v>
      </c>
      <c r="F136" s="23">
        <v>0</v>
      </c>
      <c r="G136" s="22">
        <v>0</v>
      </c>
      <c r="H136" s="23"/>
      <c r="I136" s="270">
        <v>0</v>
      </c>
      <c r="J136" s="280">
        <v>0</v>
      </c>
    </row>
    <row r="137" spans="1:16" x14ac:dyDescent="0.25">
      <c r="A137" s="15" t="s">
        <v>208</v>
      </c>
      <c r="B137" s="15"/>
      <c r="C137" s="32">
        <v>3419</v>
      </c>
      <c r="D137" s="89">
        <v>5222</v>
      </c>
      <c r="E137" s="22">
        <v>80000</v>
      </c>
      <c r="F137" s="23">
        <v>80000</v>
      </c>
      <c r="G137" s="22">
        <v>110000</v>
      </c>
      <c r="H137" s="23">
        <v>100000</v>
      </c>
      <c r="I137" s="270">
        <v>130000</v>
      </c>
      <c r="J137" s="280">
        <v>0</v>
      </c>
      <c r="L137" s="4" t="s">
        <v>371</v>
      </c>
      <c r="O137" s="12" t="s">
        <v>209</v>
      </c>
      <c r="P137" s="12" t="s">
        <v>209</v>
      </c>
    </row>
    <row r="138" spans="1:16" x14ac:dyDescent="0.25">
      <c r="A138" s="15" t="s">
        <v>129</v>
      </c>
      <c r="B138" s="107"/>
      <c r="C138" s="32">
        <v>3419</v>
      </c>
      <c r="D138" s="89">
        <v>6121</v>
      </c>
      <c r="E138" s="25">
        <v>0</v>
      </c>
      <c r="F138" s="23">
        <v>0</v>
      </c>
      <c r="G138" s="25">
        <v>0</v>
      </c>
      <c r="H138" s="23"/>
      <c r="I138" s="271">
        <v>0</v>
      </c>
      <c r="J138" s="281">
        <v>0</v>
      </c>
      <c r="N138" s="4" t="s">
        <v>210</v>
      </c>
      <c r="O138" s="12" t="s">
        <v>211</v>
      </c>
    </row>
    <row r="139" spans="1:16" x14ac:dyDescent="0.25">
      <c r="A139" s="98" t="s">
        <v>74</v>
      </c>
      <c r="B139" s="98"/>
      <c r="C139" s="100"/>
      <c r="D139" s="101"/>
      <c r="E139" s="102">
        <f t="shared" ref="E139:J139" si="17">SUM(E134:E138)</f>
        <v>100000</v>
      </c>
      <c r="F139" s="103">
        <f t="shared" si="17"/>
        <v>94859</v>
      </c>
      <c r="G139" s="102">
        <f t="shared" si="17"/>
        <v>110000</v>
      </c>
      <c r="H139" s="103">
        <f t="shared" si="17"/>
        <v>100000</v>
      </c>
      <c r="I139" s="291">
        <f>SUM(I134:I138)</f>
        <v>130000</v>
      </c>
      <c r="J139" s="163">
        <f t="shared" si="17"/>
        <v>0</v>
      </c>
    </row>
    <row r="140" spans="1:16" x14ac:dyDescent="0.25">
      <c r="A140" s="91" t="s">
        <v>70</v>
      </c>
      <c r="B140" s="92"/>
      <c r="C140" s="93"/>
      <c r="D140" s="94"/>
      <c r="E140" s="95">
        <f>E133+E139</f>
        <v>470000</v>
      </c>
      <c r="F140" s="96">
        <f t="shared" ref="F140:J140" si="18">F133+F139</f>
        <v>746589</v>
      </c>
      <c r="G140" s="95">
        <f t="shared" si="18"/>
        <v>376000</v>
      </c>
      <c r="H140" s="96">
        <f t="shared" si="18"/>
        <v>529579</v>
      </c>
      <c r="I140" s="133">
        <f t="shared" si="18"/>
        <v>1598000</v>
      </c>
      <c r="J140" s="162">
        <f t="shared" si="18"/>
        <v>0</v>
      </c>
    </row>
    <row r="141" spans="1:16" x14ac:dyDescent="0.25">
      <c r="A141" s="15" t="s">
        <v>116</v>
      </c>
      <c r="B141" s="15"/>
      <c r="C141" s="32">
        <v>3612</v>
      </c>
      <c r="D141" s="89">
        <v>5139</v>
      </c>
      <c r="E141" s="25">
        <v>10000</v>
      </c>
      <c r="F141" s="110">
        <v>2876</v>
      </c>
      <c r="G141" s="25">
        <v>3000</v>
      </c>
      <c r="H141" s="34">
        <v>0</v>
      </c>
      <c r="I141" s="271">
        <v>0</v>
      </c>
      <c r="J141" s="281">
        <v>0</v>
      </c>
    </row>
    <row r="142" spans="1:16" x14ac:dyDescent="0.25">
      <c r="A142" s="15" t="s">
        <v>200</v>
      </c>
      <c r="B142" s="15"/>
      <c r="C142" s="32">
        <v>3612</v>
      </c>
      <c r="D142" s="89">
        <v>5141</v>
      </c>
      <c r="E142" s="25">
        <v>0</v>
      </c>
      <c r="F142" s="34">
        <v>0</v>
      </c>
      <c r="G142" s="25">
        <v>0</v>
      </c>
      <c r="H142" s="34">
        <v>0</v>
      </c>
      <c r="I142" s="271">
        <v>0</v>
      </c>
      <c r="J142" s="281">
        <v>0</v>
      </c>
    </row>
    <row r="143" spans="1:16" x14ac:dyDescent="0.25">
      <c r="A143" s="15" t="s">
        <v>136</v>
      </c>
      <c r="B143" s="15"/>
      <c r="C143" s="32">
        <v>3612</v>
      </c>
      <c r="D143" s="89">
        <v>5151</v>
      </c>
      <c r="E143" s="25">
        <v>75000</v>
      </c>
      <c r="F143" s="34">
        <v>75425</v>
      </c>
      <c r="G143" s="25">
        <v>76000</v>
      </c>
      <c r="H143" s="34">
        <v>80082</v>
      </c>
      <c r="I143" s="271">
        <v>0</v>
      </c>
      <c r="J143" s="281">
        <v>0</v>
      </c>
      <c r="P143" s="12" t="s">
        <v>212</v>
      </c>
    </row>
    <row r="144" spans="1:16" x14ac:dyDescent="0.25">
      <c r="A144" s="15" t="s">
        <v>167</v>
      </c>
      <c r="B144" s="15"/>
      <c r="C144" s="32">
        <v>3612</v>
      </c>
      <c r="D144" s="89">
        <v>5153</v>
      </c>
      <c r="E144" s="25">
        <v>50000</v>
      </c>
      <c r="F144" s="34">
        <v>90789</v>
      </c>
      <c r="G144" s="25">
        <v>100000</v>
      </c>
      <c r="H144" s="34">
        <v>63905.71</v>
      </c>
      <c r="I144" s="271">
        <v>0</v>
      </c>
      <c r="J144" s="281">
        <v>0</v>
      </c>
      <c r="O144" s="12" t="s">
        <v>213</v>
      </c>
    </row>
    <row r="145" spans="1:16" x14ac:dyDescent="0.25">
      <c r="A145" s="15" t="s">
        <v>105</v>
      </c>
      <c r="B145" s="15"/>
      <c r="C145" s="32">
        <v>3612</v>
      </c>
      <c r="D145" s="89">
        <v>5164</v>
      </c>
      <c r="E145" s="25">
        <v>0</v>
      </c>
      <c r="F145" s="34">
        <v>0</v>
      </c>
      <c r="G145" s="25">
        <v>0</v>
      </c>
      <c r="H145" s="34">
        <v>0</v>
      </c>
      <c r="I145" s="271">
        <v>0</v>
      </c>
      <c r="J145" s="281">
        <v>0</v>
      </c>
      <c r="N145" s="4" t="s">
        <v>214</v>
      </c>
    </row>
    <row r="146" spans="1:16" x14ac:dyDescent="0.25">
      <c r="A146" s="15" t="s">
        <v>108</v>
      </c>
      <c r="B146" s="15"/>
      <c r="C146" s="32">
        <v>3612</v>
      </c>
      <c r="D146" s="89">
        <v>5169</v>
      </c>
      <c r="E146" s="25">
        <v>60000</v>
      </c>
      <c r="F146" s="34">
        <v>8138</v>
      </c>
      <c r="G146" s="25">
        <v>80000</v>
      </c>
      <c r="H146" s="34">
        <v>27583</v>
      </c>
      <c r="I146" s="271">
        <v>500000</v>
      </c>
      <c r="J146" s="281">
        <v>0</v>
      </c>
      <c r="K146" s="4" t="s">
        <v>427</v>
      </c>
      <c r="L146" s="4" t="s">
        <v>354</v>
      </c>
    </row>
    <row r="147" spans="1:16" x14ac:dyDescent="0.25">
      <c r="A147" s="15" t="s">
        <v>122</v>
      </c>
      <c r="B147" s="15"/>
      <c r="C147" s="32">
        <v>3612</v>
      </c>
      <c r="D147" s="89">
        <v>5171</v>
      </c>
      <c r="E147" s="25">
        <v>120000</v>
      </c>
      <c r="F147" s="34">
        <v>13131</v>
      </c>
      <c r="G147" s="25">
        <v>30000</v>
      </c>
      <c r="H147" s="34">
        <v>13103</v>
      </c>
      <c r="I147" s="271">
        <v>700000</v>
      </c>
      <c r="J147" s="281">
        <v>0</v>
      </c>
      <c r="K147" s="4" t="s">
        <v>421</v>
      </c>
      <c r="M147" s="4" t="s">
        <v>331</v>
      </c>
    </row>
    <row r="148" spans="1:16" x14ac:dyDescent="0.25">
      <c r="A148" s="15" t="s">
        <v>169</v>
      </c>
      <c r="B148" s="15"/>
      <c r="C148" s="32">
        <v>3612</v>
      </c>
      <c r="D148" s="89">
        <v>5172</v>
      </c>
      <c r="E148" s="25">
        <v>0</v>
      </c>
      <c r="F148" s="34">
        <v>0</v>
      </c>
      <c r="G148" s="25">
        <v>0</v>
      </c>
      <c r="H148" s="34">
        <v>0</v>
      </c>
      <c r="I148" s="271">
        <v>0</v>
      </c>
      <c r="J148" s="281">
        <v>0</v>
      </c>
    </row>
    <row r="149" spans="1:16" x14ac:dyDescent="0.25">
      <c r="A149" s="15" t="s">
        <v>129</v>
      </c>
      <c r="B149" s="15"/>
      <c r="C149" s="32">
        <v>3612</v>
      </c>
      <c r="D149" s="89">
        <v>5362</v>
      </c>
      <c r="E149" s="25">
        <v>0</v>
      </c>
      <c r="F149" s="34">
        <v>0</v>
      </c>
      <c r="G149" s="25">
        <v>0</v>
      </c>
      <c r="H149" s="34">
        <v>0</v>
      </c>
      <c r="I149" s="271">
        <v>0</v>
      </c>
      <c r="J149" s="281">
        <v>0</v>
      </c>
    </row>
    <row r="150" spans="1:16" x14ac:dyDescent="0.25">
      <c r="A150" s="91" t="s">
        <v>78</v>
      </c>
      <c r="B150" s="91"/>
      <c r="C150" s="111"/>
      <c r="D150" s="112"/>
      <c r="E150" s="95">
        <f t="shared" ref="E150:J150" si="19">SUM(E141:E149)</f>
        <v>315000</v>
      </c>
      <c r="F150" s="96">
        <f t="shared" si="19"/>
        <v>190359</v>
      </c>
      <c r="G150" s="95">
        <f t="shared" si="19"/>
        <v>289000</v>
      </c>
      <c r="H150" s="96">
        <f>SUM(H141:H149)</f>
        <v>184673.71</v>
      </c>
      <c r="I150" s="133">
        <f t="shared" si="19"/>
        <v>1200000</v>
      </c>
      <c r="J150" s="162">
        <f t="shared" si="19"/>
        <v>0</v>
      </c>
    </row>
    <row r="151" spans="1:16" x14ac:dyDescent="0.25">
      <c r="A151" s="15" t="s">
        <v>116</v>
      </c>
      <c r="B151" s="15"/>
      <c r="C151" s="32">
        <v>3631</v>
      </c>
      <c r="D151" s="89">
        <v>5139</v>
      </c>
      <c r="E151" s="22">
        <v>0</v>
      </c>
      <c r="F151" s="23">
        <v>0</v>
      </c>
      <c r="G151" s="22">
        <v>0</v>
      </c>
      <c r="H151" s="23">
        <v>0</v>
      </c>
      <c r="I151" s="270">
        <v>0</v>
      </c>
      <c r="J151" s="280">
        <v>0</v>
      </c>
    </row>
    <row r="152" spans="1:16" x14ac:dyDescent="0.25">
      <c r="A152" s="15" t="s">
        <v>168</v>
      </c>
      <c r="B152" s="15"/>
      <c r="C152" s="32">
        <v>3631</v>
      </c>
      <c r="D152" s="89">
        <v>5154</v>
      </c>
      <c r="E152" s="22">
        <v>400000</v>
      </c>
      <c r="F152" s="23">
        <v>29048</v>
      </c>
      <c r="G152" s="22">
        <v>150000</v>
      </c>
      <c r="H152" s="23">
        <v>352606</v>
      </c>
      <c r="I152" s="270">
        <v>0</v>
      </c>
      <c r="J152" s="280">
        <v>0</v>
      </c>
    </row>
    <row r="153" spans="1:16" x14ac:dyDescent="0.25">
      <c r="A153" s="15" t="s">
        <v>108</v>
      </c>
      <c r="B153" s="15"/>
      <c r="C153" s="32">
        <v>3631</v>
      </c>
      <c r="D153" s="89">
        <v>5169</v>
      </c>
      <c r="E153" s="22">
        <v>80000</v>
      </c>
      <c r="F153" s="23">
        <v>87078.57</v>
      </c>
      <c r="G153" s="22">
        <v>60000</v>
      </c>
      <c r="H153" s="23">
        <v>99600</v>
      </c>
      <c r="I153" s="270">
        <v>70000</v>
      </c>
      <c r="J153" s="280">
        <v>0</v>
      </c>
      <c r="N153" s="4" t="s">
        <v>215</v>
      </c>
    </row>
    <row r="154" spans="1:16" x14ac:dyDescent="0.25">
      <c r="A154" s="15" t="s">
        <v>122</v>
      </c>
      <c r="B154" s="15"/>
      <c r="C154" s="32">
        <v>3631</v>
      </c>
      <c r="D154" s="89">
        <v>5171</v>
      </c>
      <c r="E154" s="22">
        <v>1000000</v>
      </c>
      <c r="F154" s="23">
        <v>722493</v>
      </c>
      <c r="G154" s="22">
        <v>850000</v>
      </c>
      <c r="H154" s="23">
        <v>476507</v>
      </c>
      <c r="I154" s="270">
        <v>600000</v>
      </c>
      <c r="J154" s="280">
        <v>0</v>
      </c>
      <c r="K154" s="4" t="s">
        <v>422</v>
      </c>
      <c r="L154" s="4" t="s">
        <v>373</v>
      </c>
      <c r="M154" s="4" t="s">
        <v>322</v>
      </c>
      <c r="N154" s="4" t="s">
        <v>216</v>
      </c>
      <c r="P154" s="12" t="s">
        <v>217</v>
      </c>
    </row>
    <row r="155" spans="1:16" x14ac:dyDescent="0.25">
      <c r="A155" s="15" t="s">
        <v>395</v>
      </c>
      <c r="B155" s="15"/>
      <c r="C155" s="32">
        <v>3631</v>
      </c>
      <c r="D155" s="89">
        <v>5365</v>
      </c>
      <c r="E155" s="22">
        <v>20000</v>
      </c>
      <c r="F155" s="23">
        <v>50000</v>
      </c>
      <c r="G155" s="22">
        <v>20000</v>
      </c>
      <c r="H155" s="23">
        <v>51000</v>
      </c>
      <c r="I155" s="270">
        <v>0</v>
      </c>
      <c r="J155" s="280">
        <v>0</v>
      </c>
    </row>
    <row r="156" spans="1:16" x14ac:dyDescent="0.25">
      <c r="A156" s="15" t="s">
        <v>129</v>
      </c>
      <c r="B156" s="15"/>
      <c r="C156" s="32">
        <v>3631</v>
      </c>
      <c r="D156" s="89">
        <v>6121</v>
      </c>
      <c r="E156" s="22">
        <v>350000</v>
      </c>
      <c r="F156" s="23">
        <v>354539.44</v>
      </c>
      <c r="G156" s="22">
        <v>750000</v>
      </c>
      <c r="H156" s="23">
        <v>589172</v>
      </c>
      <c r="I156" s="270">
        <v>100000</v>
      </c>
      <c r="J156" s="280">
        <v>0</v>
      </c>
      <c r="K156" s="4" t="s">
        <v>423</v>
      </c>
      <c r="L156" s="4" t="s">
        <v>374</v>
      </c>
      <c r="M156" s="4" t="s">
        <v>334</v>
      </c>
      <c r="P156" s="12" t="s">
        <v>218</v>
      </c>
    </row>
    <row r="157" spans="1:16" x14ac:dyDescent="0.25">
      <c r="A157" s="113" t="s">
        <v>219</v>
      </c>
      <c r="B157" s="99"/>
      <c r="C157" s="100"/>
      <c r="D157" s="101"/>
      <c r="E157" s="102">
        <f t="shared" ref="E157:J157" si="20">SUM(E151:E156)</f>
        <v>1850000</v>
      </c>
      <c r="F157" s="103">
        <f t="shared" si="20"/>
        <v>1243159.01</v>
      </c>
      <c r="G157" s="102">
        <f t="shared" si="20"/>
        <v>1830000</v>
      </c>
      <c r="H157" s="103">
        <f>SUM(H151:H156)</f>
        <v>1568885</v>
      </c>
      <c r="I157" s="291">
        <f>SUM(I151:I156)</f>
        <v>770000</v>
      </c>
      <c r="J157" s="163">
        <f t="shared" si="20"/>
        <v>0</v>
      </c>
    </row>
    <row r="158" spans="1:16" x14ac:dyDescent="0.25">
      <c r="A158" s="15" t="s">
        <v>116</v>
      </c>
      <c r="B158" s="15"/>
      <c r="C158" s="32">
        <v>3632</v>
      </c>
      <c r="D158" s="89">
        <v>5139</v>
      </c>
      <c r="E158" s="22">
        <v>0</v>
      </c>
      <c r="F158" s="23">
        <v>0</v>
      </c>
      <c r="G158" s="22">
        <v>0</v>
      </c>
      <c r="H158" s="23">
        <v>0</v>
      </c>
      <c r="I158" s="270">
        <v>0</v>
      </c>
      <c r="J158" s="280">
        <v>0</v>
      </c>
    </row>
    <row r="159" spans="1:16" x14ac:dyDescent="0.25">
      <c r="A159" s="15" t="s">
        <v>108</v>
      </c>
      <c r="B159" s="15"/>
      <c r="C159" s="32">
        <v>3632</v>
      </c>
      <c r="D159" s="89">
        <v>5169</v>
      </c>
      <c r="E159" s="22">
        <v>0</v>
      </c>
      <c r="F159" s="23">
        <v>0</v>
      </c>
      <c r="G159" s="22">
        <v>0</v>
      </c>
      <c r="H159" s="23">
        <v>0</v>
      </c>
      <c r="I159" s="270">
        <v>0</v>
      </c>
      <c r="J159" s="280">
        <v>0</v>
      </c>
    </row>
    <row r="160" spans="1:16" x14ac:dyDescent="0.25">
      <c r="A160" s="15" t="s">
        <v>122</v>
      </c>
      <c r="B160" s="15"/>
      <c r="C160" s="32">
        <v>3632</v>
      </c>
      <c r="D160" s="89">
        <v>5171</v>
      </c>
      <c r="E160" s="22">
        <v>30000</v>
      </c>
      <c r="F160" s="23">
        <v>0</v>
      </c>
      <c r="G160" s="22">
        <v>10000</v>
      </c>
      <c r="H160" s="23">
        <v>0</v>
      </c>
      <c r="I160" s="270">
        <v>10000</v>
      </c>
      <c r="J160" s="280">
        <v>0</v>
      </c>
    </row>
    <row r="161" spans="1:16" x14ac:dyDescent="0.25">
      <c r="A161" s="15" t="s">
        <v>220</v>
      </c>
      <c r="B161" s="15"/>
      <c r="C161" s="32">
        <v>3632</v>
      </c>
      <c r="D161" s="89">
        <v>5909</v>
      </c>
      <c r="E161" s="22">
        <v>0</v>
      </c>
      <c r="F161" s="23">
        <v>0</v>
      </c>
      <c r="G161" s="22">
        <v>0</v>
      </c>
      <c r="H161" s="23">
        <v>0</v>
      </c>
      <c r="I161" s="270">
        <v>0</v>
      </c>
      <c r="J161" s="280">
        <v>0</v>
      </c>
    </row>
    <row r="162" spans="1:16" x14ac:dyDescent="0.25">
      <c r="A162" s="113" t="s">
        <v>81</v>
      </c>
      <c r="B162" s="99"/>
      <c r="C162" s="100"/>
      <c r="D162" s="101"/>
      <c r="E162" s="102">
        <f t="shared" ref="E162:J162" si="21">SUM(E158:E161)</f>
        <v>30000</v>
      </c>
      <c r="F162" s="103">
        <f t="shared" si="21"/>
        <v>0</v>
      </c>
      <c r="G162" s="102">
        <f>SUM(G158:G161)</f>
        <v>10000</v>
      </c>
      <c r="H162" s="103">
        <f t="shared" si="21"/>
        <v>0</v>
      </c>
      <c r="I162" s="291">
        <f t="shared" si="21"/>
        <v>10000</v>
      </c>
      <c r="J162" s="163">
        <f t="shared" si="21"/>
        <v>0</v>
      </c>
    </row>
    <row r="163" spans="1:16" x14ac:dyDescent="0.25">
      <c r="A163" s="15" t="s">
        <v>222</v>
      </c>
      <c r="B163" s="44"/>
      <c r="C163" s="45">
        <v>3635</v>
      </c>
      <c r="D163" s="97">
        <v>6119</v>
      </c>
      <c r="E163" s="25">
        <v>432000</v>
      </c>
      <c r="F163" s="114">
        <v>457501</v>
      </c>
      <c r="G163" s="25">
        <v>220000</v>
      </c>
      <c r="H163" s="114">
        <v>0</v>
      </c>
      <c r="I163" s="271">
        <v>220000</v>
      </c>
      <c r="J163" s="281">
        <v>0</v>
      </c>
      <c r="K163" s="4" t="s">
        <v>424</v>
      </c>
      <c r="L163" s="4" t="s">
        <v>355</v>
      </c>
    </row>
    <row r="164" spans="1:16" x14ac:dyDescent="0.25">
      <c r="A164" s="113" t="s">
        <v>222</v>
      </c>
      <c r="B164" s="115"/>
      <c r="C164" s="100"/>
      <c r="D164" s="101"/>
      <c r="E164" s="116">
        <f t="shared" ref="E164:J164" si="22">E163</f>
        <v>432000</v>
      </c>
      <c r="F164" s="103">
        <f t="shared" si="22"/>
        <v>457501</v>
      </c>
      <c r="G164" s="116">
        <f t="shared" si="22"/>
        <v>220000</v>
      </c>
      <c r="H164" s="103">
        <f t="shared" si="22"/>
        <v>0</v>
      </c>
      <c r="I164" s="294">
        <f t="shared" si="22"/>
        <v>220000</v>
      </c>
      <c r="J164" s="298">
        <f t="shared" si="22"/>
        <v>0</v>
      </c>
      <c r="M164" s="4" t="s">
        <v>328</v>
      </c>
      <c r="N164" s="4" t="s">
        <v>223</v>
      </c>
    </row>
    <row r="165" spans="1:16" x14ac:dyDescent="0.25">
      <c r="A165" s="15" t="s">
        <v>108</v>
      </c>
      <c r="B165" s="44"/>
      <c r="C165" s="45">
        <v>3636</v>
      </c>
      <c r="D165" s="97">
        <v>5169</v>
      </c>
      <c r="E165" s="25">
        <v>0</v>
      </c>
      <c r="F165" s="114">
        <v>0</v>
      </c>
      <c r="G165" s="25">
        <v>0</v>
      </c>
      <c r="H165" s="114">
        <v>0</v>
      </c>
      <c r="I165" s="271">
        <v>0</v>
      </c>
      <c r="J165" s="281">
        <v>0</v>
      </c>
      <c r="P165" s="12" t="s">
        <v>221</v>
      </c>
    </row>
    <row r="166" spans="1:16" x14ac:dyDescent="0.25">
      <c r="A166" s="15" t="s">
        <v>340</v>
      </c>
      <c r="B166" s="44"/>
      <c r="C166" s="45">
        <v>3636</v>
      </c>
      <c r="D166" s="97">
        <v>6119</v>
      </c>
      <c r="E166" s="25">
        <v>0</v>
      </c>
      <c r="F166" s="114">
        <v>0</v>
      </c>
      <c r="G166" s="25">
        <v>0</v>
      </c>
      <c r="H166" s="114">
        <v>0</v>
      </c>
      <c r="I166" s="271">
        <v>0</v>
      </c>
      <c r="J166" s="281">
        <v>0</v>
      </c>
    </row>
    <row r="167" spans="1:16" x14ac:dyDescent="0.25">
      <c r="A167" s="15" t="s">
        <v>129</v>
      </c>
      <c r="B167" s="44"/>
      <c r="C167" s="45">
        <v>3636</v>
      </c>
      <c r="D167" s="97">
        <v>6121</v>
      </c>
      <c r="E167" s="25">
        <v>0</v>
      </c>
      <c r="F167" s="114">
        <v>0</v>
      </c>
      <c r="G167" s="25">
        <v>0</v>
      </c>
      <c r="H167" s="114">
        <v>0</v>
      </c>
      <c r="I167" s="271">
        <v>300000</v>
      </c>
      <c r="J167" s="281">
        <v>0</v>
      </c>
      <c r="K167" s="4" t="s">
        <v>425</v>
      </c>
    </row>
    <row r="168" spans="1:16" x14ac:dyDescent="0.25">
      <c r="A168" s="113" t="s">
        <v>224</v>
      </c>
      <c r="B168" s="99"/>
      <c r="C168" s="100"/>
      <c r="D168" s="101"/>
      <c r="E168" s="102">
        <f>E165+E167+E166</f>
        <v>0</v>
      </c>
      <c r="F168" s="103">
        <f>F167+F165+F166</f>
        <v>0</v>
      </c>
      <c r="G168" s="102">
        <f>G165+G167+G166</f>
        <v>0</v>
      </c>
      <c r="H168" s="103">
        <f>H167+H165+H166</f>
        <v>0</v>
      </c>
      <c r="I168" s="291">
        <f>I165+I167+I166</f>
        <v>300000</v>
      </c>
      <c r="J168" s="163">
        <f>J165+J167+J166</f>
        <v>0</v>
      </c>
    </row>
    <row r="169" spans="1:16" x14ac:dyDescent="0.25">
      <c r="A169" s="15" t="s">
        <v>225</v>
      </c>
      <c r="B169" s="15"/>
      <c r="C169" s="32">
        <v>3639</v>
      </c>
      <c r="D169" s="89">
        <v>5011</v>
      </c>
      <c r="E169" s="22">
        <v>480000</v>
      </c>
      <c r="F169" s="23">
        <v>403266</v>
      </c>
      <c r="G169" s="22">
        <v>480000</v>
      </c>
      <c r="H169" s="23">
        <v>388010</v>
      </c>
      <c r="I169" s="270">
        <v>426000</v>
      </c>
      <c r="J169" s="280">
        <v>0</v>
      </c>
    </row>
    <row r="170" spans="1:16" x14ac:dyDescent="0.25">
      <c r="A170" s="15" t="s">
        <v>162</v>
      </c>
      <c r="B170" s="15"/>
      <c r="C170" s="32">
        <v>3639</v>
      </c>
      <c r="D170" s="89">
        <v>5021</v>
      </c>
      <c r="E170" s="22">
        <v>75000</v>
      </c>
      <c r="F170" s="23">
        <v>65631</v>
      </c>
      <c r="G170" s="22">
        <v>75000</v>
      </c>
      <c r="H170" s="23">
        <v>121719</v>
      </c>
      <c r="I170" s="270">
        <v>100000</v>
      </c>
      <c r="J170" s="280">
        <v>0</v>
      </c>
      <c r="P170" s="12" t="s">
        <v>226</v>
      </c>
    </row>
    <row r="171" spans="1:16" x14ac:dyDescent="0.25">
      <c r="A171" s="15" t="s">
        <v>164</v>
      </c>
      <c r="B171" s="15"/>
      <c r="C171" s="32">
        <v>3639</v>
      </c>
      <c r="D171" s="89">
        <v>5031</v>
      </c>
      <c r="E171" s="22">
        <v>120000</v>
      </c>
      <c r="F171" s="23">
        <v>98797</v>
      </c>
      <c r="G171" s="22">
        <v>120000</v>
      </c>
      <c r="H171" s="23">
        <v>87445</v>
      </c>
      <c r="I171" s="270">
        <v>107000</v>
      </c>
      <c r="J171" s="280">
        <v>0</v>
      </c>
    </row>
    <row r="172" spans="1:16" x14ac:dyDescent="0.25">
      <c r="A172" s="15" t="s">
        <v>227</v>
      </c>
      <c r="B172" s="15"/>
      <c r="C172" s="32">
        <v>3639</v>
      </c>
      <c r="D172" s="89">
        <v>5032</v>
      </c>
      <c r="E172" s="22">
        <v>44000</v>
      </c>
      <c r="F172" s="23">
        <v>35562</v>
      </c>
      <c r="G172" s="22">
        <v>44000</v>
      </c>
      <c r="H172" s="23">
        <v>31838</v>
      </c>
      <c r="I172" s="270">
        <v>39000</v>
      </c>
      <c r="J172" s="280">
        <v>0</v>
      </c>
    </row>
    <row r="173" spans="1:16" x14ac:dyDescent="0.25">
      <c r="A173" s="15" t="s">
        <v>228</v>
      </c>
      <c r="B173" s="15"/>
      <c r="C173" s="32">
        <v>3639</v>
      </c>
      <c r="D173" s="89">
        <v>5134</v>
      </c>
      <c r="E173" s="22">
        <v>10000</v>
      </c>
      <c r="F173" s="23">
        <v>7001.77</v>
      </c>
      <c r="G173" s="22">
        <v>10000</v>
      </c>
      <c r="H173" s="23">
        <v>5453</v>
      </c>
      <c r="I173" s="270">
        <v>6000</v>
      </c>
      <c r="J173" s="280">
        <v>0</v>
      </c>
    </row>
    <row r="174" spans="1:16" x14ac:dyDescent="0.25">
      <c r="A174" s="15" t="s">
        <v>132</v>
      </c>
      <c r="B174" s="15"/>
      <c r="C174" s="32">
        <v>3639</v>
      </c>
      <c r="D174" s="89">
        <v>5137</v>
      </c>
      <c r="E174" s="22">
        <v>60000</v>
      </c>
      <c r="F174" s="23">
        <v>55736</v>
      </c>
      <c r="G174" s="22">
        <v>50000</v>
      </c>
      <c r="H174" s="23">
        <v>56895</v>
      </c>
      <c r="I174" s="270">
        <v>150000</v>
      </c>
      <c r="J174" s="280">
        <v>0</v>
      </c>
      <c r="K174" s="4" t="s">
        <v>426</v>
      </c>
      <c r="L174" s="4" t="s">
        <v>336</v>
      </c>
      <c r="M174" s="4" t="s">
        <v>336</v>
      </c>
      <c r="N174" s="4" t="s">
        <v>229</v>
      </c>
      <c r="P174" s="12" t="s">
        <v>230</v>
      </c>
    </row>
    <row r="175" spans="1:16" x14ac:dyDescent="0.25">
      <c r="A175" s="15" t="s">
        <v>116</v>
      </c>
      <c r="B175" s="15"/>
      <c r="C175" s="32">
        <v>3639</v>
      </c>
      <c r="D175" s="89">
        <v>5139</v>
      </c>
      <c r="E175" s="22">
        <v>40000</v>
      </c>
      <c r="F175" s="23">
        <v>28617.45</v>
      </c>
      <c r="G175" s="22">
        <v>30000</v>
      </c>
      <c r="H175" s="23">
        <v>26809</v>
      </c>
      <c r="I175" s="270">
        <v>40000</v>
      </c>
      <c r="J175" s="280">
        <v>0</v>
      </c>
      <c r="P175" s="12" t="s">
        <v>231</v>
      </c>
    </row>
    <row r="176" spans="1:16" x14ac:dyDescent="0.25">
      <c r="A176" s="15" t="s">
        <v>167</v>
      </c>
      <c r="B176" s="15"/>
      <c r="C176" s="32">
        <v>3639</v>
      </c>
      <c r="D176" s="89">
        <v>5153</v>
      </c>
      <c r="E176" s="22">
        <v>0</v>
      </c>
      <c r="F176" s="23">
        <v>0</v>
      </c>
      <c r="G176" s="22">
        <v>0</v>
      </c>
      <c r="H176" s="23">
        <v>0</v>
      </c>
      <c r="I176" s="270">
        <v>0</v>
      </c>
      <c r="J176" s="280">
        <v>0</v>
      </c>
    </row>
    <row r="177" spans="1:16" x14ac:dyDescent="0.25">
      <c r="A177" s="15" t="s">
        <v>232</v>
      </c>
      <c r="B177" s="15"/>
      <c r="C177" s="32">
        <v>3639</v>
      </c>
      <c r="D177" s="89">
        <v>5155</v>
      </c>
      <c r="E177" s="22">
        <v>7000</v>
      </c>
      <c r="F177" s="23">
        <v>0</v>
      </c>
      <c r="G177" s="22">
        <v>0</v>
      </c>
      <c r="H177" s="23">
        <v>0</v>
      </c>
      <c r="I177" s="270">
        <v>0</v>
      </c>
      <c r="J177" s="280">
        <v>0</v>
      </c>
    </row>
    <row r="178" spans="1:16" x14ac:dyDescent="0.25">
      <c r="A178" s="15" t="s">
        <v>201</v>
      </c>
      <c r="B178" s="15"/>
      <c r="C178" s="32">
        <v>3639</v>
      </c>
      <c r="D178" s="89">
        <v>5156</v>
      </c>
      <c r="E178" s="22">
        <v>100000</v>
      </c>
      <c r="F178" s="23">
        <v>70073</v>
      </c>
      <c r="G178" s="22">
        <v>100000</v>
      </c>
      <c r="H178" s="23">
        <v>91545</v>
      </c>
      <c r="I178" s="270">
        <v>100000</v>
      </c>
      <c r="J178" s="280">
        <v>0</v>
      </c>
    </row>
    <row r="179" spans="1:16" x14ac:dyDescent="0.25">
      <c r="A179" s="15" t="s">
        <v>233</v>
      </c>
      <c r="B179" s="15"/>
      <c r="C179" s="32">
        <v>3639</v>
      </c>
      <c r="D179" s="89">
        <v>5163</v>
      </c>
      <c r="E179" s="22">
        <v>25000</v>
      </c>
      <c r="F179" s="23">
        <v>8086</v>
      </c>
      <c r="G179" s="22">
        <v>10000</v>
      </c>
      <c r="H179" s="23">
        <v>23670</v>
      </c>
      <c r="I179" s="270">
        <v>25000</v>
      </c>
      <c r="J179" s="280">
        <v>0</v>
      </c>
      <c r="N179" s="4" t="s">
        <v>234</v>
      </c>
    </row>
    <row r="180" spans="1:16" x14ac:dyDescent="0.25">
      <c r="A180" s="15" t="s">
        <v>235</v>
      </c>
      <c r="B180" s="15"/>
      <c r="C180" s="32">
        <v>3639</v>
      </c>
      <c r="D180" s="89">
        <v>5164</v>
      </c>
      <c r="E180" s="117">
        <v>35000</v>
      </c>
      <c r="F180" s="23">
        <v>33033</v>
      </c>
      <c r="G180" s="117">
        <v>0</v>
      </c>
      <c r="H180" s="23">
        <v>0</v>
      </c>
      <c r="I180" s="295">
        <v>0</v>
      </c>
      <c r="J180" s="299">
        <v>0</v>
      </c>
      <c r="N180" s="4" t="s">
        <v>236</v>
      </c>
      <c r="P180" s="12" t="s">
        <v>237</v>
      </c>
    </row>
    <row r="181" spans="1:16" x14ac:dyDescent="0.25">
      <c r="A181" s="15" t="s">
        <v>108</v>
      </c>
      <c r="B181" s="15"/>
      <c r="C181" s="32">
        <v>3639</v>
      </c>
      <c r="D181" s="89">
        <v>5169</v>
      </c>
      <c r="E181" s="22">
        <v>60000</v>
      </c>
      <c r="F181" s="23">
        <v>61995</v>
      </c>
      <c r="G181" s="22">
        <v>900000</v>
      </c>
      <c r="H181" s="23">
        <v>829509</v>
      </c>
      <c r="I181" s="270">
        <v>300000</v>
      </c>
      <c r="J181" s="280">
        <v>0</v>
      </c>
      <c r="K181" s="4" t="s">
        <v>432</v>
      </c>
      <c r="L181" s="4" t="s">
        <v>366</v>
      </c>
    </row>
    <row r="182" spans="1:16" x14ac:dyDescent="0.25">
      <c r="A182" s="15" t="s">
        <v>122</v>
      </c>
      <c r="B182" s="15"/>
      <c r="C182" s="32">
        <v>3639</v>
      </c>
      <c r="D182" s="89">
        <v>5171</v>
      </c>
      <c r="E182" s="22">
        <v>150000</v>
      </c>
      <c r="F182" s="23">
        <v>210154</v>
      </c>
      <c r="G182" s="22">
        <v>114773</v>
      </c>
      <c r="H182" s="23">
        <v>149284</v>
      </c>
      <c r="I182" s="270">
        <v>150000</v>
      </c>
      <c r="J182" s="280">
        <v>0</v>
      </c>
      <c r="L182" s="4" t="s">
        <v>372</v>
      </c>
      <c r="M182" s="4" t="s">
        <v>335</v>
      </c>
      <c r="N182" s="4" t="s">
        <v>238</v>
      </c>
      <c r="P182" s="12" t="s">
        <v>239</v>
      </c>
    </row>
    <row r="183" spans="1:16" x14ac:dyDescent="0.25">
      <c r="A183" s="15" t="s">
        <v>240</v>
      </c>
      <c r="B183" s="15"/>
      <c r="C183" s="32">
        <v>3639</v>
      </c>
      <c r="D183" s="89">
        <v>5212</v>
      </c>
      <c r="E183" s="22">
        <v>0</v>
      </c>
      <c r="F183" s="23">
        <v>0</v>
      </c>
      <c r="G183" s="22">
        <v>0</v>
      </c>
      <c r="H183" s="23">
        <v>0</v>
      </c>
      <c r="I183" s="270">
        <v>0</v>
      </c>
      <c r="J183" s="280">
        <v>0</v>
      </c>
    </row>
    <row r="184" spans="1:16" x14ac:dyDescent="0.25">
      <c r="A184" s="15" t="s">
        <v>241</v>
      </c>
      <c r="B184" s="15"/>
      <c r="C184" s="32">
        <v>3639</v>
      </c>
      <c r="D184" s="89">
        <v>5329</v>
      </c>
      <c r="E184" s="22">
        <v>67100</v>
      </c>
      <c r="F184" s="23">
        <v>67100</v>
      </c>
      <c r="G184" s="22">
        <v>67100</v>
      </c>
      <c r="H184" s="23">
        <v>67100</v>
      </c>
      <c r="I184" s="270">
        <v>58428</v>
      </c>
      <c r="J184" s="280">
        <v>0</v>
      </c>
      <c r="L184" s="4" t="s">
        <v>356</v>
      </c>
    </row>
    <row r="185" spans="1:16" x14ac:dyDescent="0.25">
      <c r="A185" s="15" t="s">
        <v>126</v>
      </c>
      <c r="B185" s="15"/>
      <c r="C185" s="32">
        <v>3639</v>
      </c>
      <c r="D185" s="89">
        <v>5362</v>
      </c>
      <c r="E185" s="22">
        <v>13000</v>
      </c>
      <c r="F185" s="23">
        <v>0</v>
      </c>
      <c r="G185" s="22">
        <v>0</v>
      </c>
      <c r="H185" s="23">
        <v>12324</v>
      </c>
      <c r="I185" s="270">
        <v>13000</v>
      </c>
      <c r="J185" s="280">
        <v>0</v>
      </c>
      <c r="N185" s="4" t="s">
        <v>242</v>
      </c>
      <c r="O185" s="12" t="s">
        <v>242</v>
      </c>
    </row>
    <row r="186" spans="1:16" x14ac:dyDescent="0.25">
      <c r="A186" s="15" t="s">
        <v>243</v>
      </c>
      <c r="B186" s="15"/>
      <c r="C186" s="32">
        <v>3639</v>
      </c>
      <c r="D186" s="89">
        <v>5365</v>
      </c>
      <c r="E186" s="22">
        <v>0</v>
      </c>
      <c r="F186" s="23">
        <v>0</v>
      </c>
      <c r="G186" s="22">
        <v>0</v>
      </c>
      <c r="H186" s="23">
        <v>0</v>
      </c>
      <c r="I186" s="270">
        <v>0</v>
      </c>
      <c r="J186" s="280">
        <v>0</v>
      </c>
    </row>
    <row r="187" spans="1:16" x14ac:dyDescent="0.25">
      <c r="A187" s="15" t="s">
        <v>244</v>
      </c>
      <c r="B187" s="15"/>
      <c r="C187" s="32">
        <v>3639</v>
      </c>
      <c r="D187" s="89">
        <v>5424</v>
      </c>
      <c r="E187" s="22">
        <v>0</v>
      </c>
      <c r="F187" s="23">
        <v>0</v>
      </c>
      <c r="G187" s="22">
        <v>0</v>
      </c>
      <c r="H187" s="23">
        <v>0</v>
      </c>
      <c r="I187" s="270">
        <v>0</v>
      </c>
      <c r="J187" s="280">
        <v>0</v>
      </c>
    </row>
    <row r="188" spans="1:16" x14ac:dyDescent="0.25">
      <c r="A188" s="15" t="s">
        <v>144</v>
      </c>
      <c r="B188" s="15"/>
      <c r="C188" s="32">
        <v>3639</v>
      </c>
      <c r="D188" s="89">
        <v>6122</v>
      </c>
      <c r="E188" s="22">
        <v>600000</v>
      </c>
      <c r="F188" s="23">
        <v>820380</v>
      </c>
      <c r="G188" s="22">
        <v>50000</v>
      </c>
      <c r="H188" s="23">
        <v>0</v>
      </c>
      <c r="I188" s="270">
        <v>0</v>
      </c>
      <c r="J188" s="280">
        <v>0</v>
      </c>
      <c r="M188" s="4" t="s">
        <v>337</v>
      </c>
    </row>
    <row r="189" spans="1:16" x14ac:dyDescent="0.25">
      <c r="A189" s="15" t="s">
        <v>342</v>
      </c>
      <c r="B189" s="15"/>
      <c r="C189" s="32">
        <v>3639</v>
      </c>
      <c r="D189" s="89">
        <v>6121</v>
      </c>
      <c r="E189" s="22">
        <v>0</v>
      </c>
      <c r="F189" s="23">
        <v>42230</v>
      </c>
      <c r="G189" s="22">
        <v>400000</v>
      </c>
      <c r="H189" s="23">
        <v>245630</v>
      </c>
      <c r="I189" s="270">
        <v>400000</v>
      </c>
      <c r="J189" s="280">
        <v>0</v>
      </c>
      <c r="L189" s="4" t="s">
        <v>364</v>
      </c>
      <c r="P189" s="12" t="s">
        <v>246</v>
      </c>
    </row>
    <row r="190" spans="1:16" x14ac:dyDescent="0.25">
      <c r="A190" s="15" t="s">
        <v>247</v>
      </c>
      <c r="B190" s="15"/>
      <c r="C190" s="32">
        <v>3639</v>
      </c>
      <c r="D190" s="89">
        <v>6349</v>
      </c>
      <c r="E190" s="22">
        <v>0</v>
      </c>
      <c r="F190" s="23">
        <v>0</v>
      </c>
      <c r="G190" s="22">
        <v>0</v>
      </c>
      <c r="H190" s="23">
        <v>0</v>
      </c>
      <c r="I190" s="270">
        <v>0</v>
      </c>
      <c r="J190" s="280">
        <v>0</v>
      </c>
    </row>
    <row r="191" spans="1:16" x14ac:dyDescent="0.25">
      <c r="A191" s="113" t="s">
        <v>248</v>
      </c>
      <c r="B191" s="99"/>
      <c r="C191" s="100"/>
      <c r="D191" s="101"/>
      <c r="E191" s="102">
        <f t="shared" ref="E191:J191" si="23">SUM(E169:E190)</f>
        <v>1886100</v>
      </c>
      <c r="F191" s="103">
        <f t="shared" si="23"/>
        <v>2007662.22</v>
      </c>
      <c r="G191" s="102">
        <f t="shared" si="23"/>
        <v>2450873</v>
      </c>
      <c r="H191" s="103">
        <f t="shared" si="23"/>
        <v>2137231</v>
      </c>
      <c r="I191" s="291">
        <f>SUM(I169:I190)</f>
        <v>1914428</v>
      </c>
      <c r="J191" s="163">
        <f t="shared" si="23"/>
        <v>0</v>
      </c>
    </row>
    <row r="192" spans="1:16" x14ac:dyDescent="0.25">
      <c r="A192" s="91" t="s">
        <v>249</v>
      </c>
      <c r="B192" s="92"/>
      <c r="C192" s="93"/>
      <c r="D192" s="94"/>
      <c r="E192" s="95">
        <f t="shared" ref="E192:J192" si="24">E191+E162+E157+E168+E164</f>
        <v>4198100</v>
      </c>
      <c r="F192" s="96">
        <f t="shared" si="24"/>
        <v>3708322.23</v>
      </c>
      <c r="G192" s="95">
        <f t="shared" si="24"/>
        <v>4510873</v>
      </c>
      <c r="H192" s="96">
        <f>H191+H162+H157+H168+H164</f>
        <v>3706116</v>
      </c>
      <c r="I192" s="133">
        <f>I191+I162+I157+I168+I164</f>
        <v>3214428</v>
      </c>
      <c r="J192" s="162">
        <f t="shared" si="24"/>
        <v>0</v>
      </c>
    </row>
    <row r="193" spans="1:16" x14ac:dyDescent="0.25">
      <c r="A193" s="15" t="s">
        <v>132</v>
      </c>
      <c r="B193" s="15"/>
      <c r="C193" s="32">
        <v>3722</v>
      </c>
      <c r="D193" s="89">
        <v>5137</v>
      </c>
      <c r="E193" s="22">
        <v>0</v>
      </c>
      <c r="F193" s="23">
        <v>0</v>
      </c>
      <c r="G193" s="22">
        <v>897000</v>
      </c>
      <c r="H193" s="23">
        <v>0</v>
      </c>
      <c r="I193" s="270">
        <v>0</v>
      </c>
      <c r="J193" s="280">
        <v>0</v>
      </c>
      <c r="L193" s="4" t="s">
        <v>368</v>
      </c>
      <c r="M193" s="4" t="s">
        <v>250</v>
      </c>
    </row>
    <row r="194" spans="1:16" x14ac:dyDescent="0.25">
      <c r="A194" s="15" t="s">
        <v>108</v>
      </c>
      <c r="B194" s="15"/>
      <c r="C194" s="32">
        <v>3722</v>
      </c>
      <c r="D194" s="89">
        <v>5169</v>
      </c>
      <c r="E194" s="22">
        <v>1100000</v>
      </c>
      <c r="F194" s="23">
        <v>1231414</v>
      </c>
      <c r="G194" s="22">
        <v>1250000</v>
      </c>
      <c r="H194" s="23">
        <v>1175584</v>
      </c>
      <c r="I194" s="270">
        <v>1350000</v>
      </c>
      <c r="J194" s="280">
        <v>0</v>
      </c>
    </row>
    <row r="195" spans="1:16" x14ac:dyDescent="0.25">
      <c r="A195" s="15" t="s">
        <v>409</v>
      </c>
      <c r="B195" s="15"/>
      <c r="C195" s="32">
        <v>3722</v>
      </c>
      <c r="D195" s="89">
        <v>6349</v>
      </c>
      <c r="E195" s="22">
        <v>0</v>
      </c>
      <c r="F195" s="23">
        <v>0</v>
      </c>
      <c r="G195" s="22">
        <v>0</v>
      </c>
      <c r="H195" s="23">
        <v>870557.2</v>
      </c>
      <c r="I195" s="270">
        <v>0</v>
      </c>
      <c r="J195" s="280"/>
    </row>
    <row r="196" spans="1:16" x14ac:dyDescent="0.25">
      <c r="A196" s="91" t="s">
        <v>251</v>
      </c>
      <c r="B196" s="92"/>
      <c r="C196" s="93"/>
      <c r="D196" s="94"/>
      <c r="E196" s="95">
        <f>E193+E194+E195</f>
        <v>1100000</v>
      </c>
      <c r="F196" s="96">
        <f>SUM(F193:F195)</f>
        <v>1231414</v>
      </c>
      <c r="G196" s="95">
        <f>G193+G194+G195</f>
        <v>2147000</v>
      </c>
      <c r="H196" s="96">
        <f>SUM(H193:H195)</f>
        <v>2046141.2</v>
      </c>
      <c r="I196" s="95">
        <f>I193+I194+I195</f>
        <v>1350000</v>
      </c>
      <c r="J196" s="96">
        <f>SUM(J193:J195)</f>
        <v>0</v>
      </c>
    </row>
    <row r="197" spans="1:16" x14ac:dyDescent="0.25">
      <c r="A197" s="15" t="s">
        <v>116</v>
      </c>
      <c r="B197" s="15"/>
      <c r="C197" s="32">
        <v>3745</v>
      </c>
      <c r="D197" s="89">
        <v>5139</v>
      </c>
      <c r="E197" s="22">
        <v>7000</v>
      </c>
      <c r="F197" s="23">
        <v>118207</v>
      </c>
      <c r="G197" s="22">
        <v>30000</v>
      </c>
      <c r="H197" s="23">
        <v>6428</v>
      </c>
      <c r="I197" s="270">
        <v>0</v>
      </c>
      <c r="J197" s="280">
        <v>0</v>
      </c>
    </row>
    <row r="198" spans="1:16" x14ac:dyDescent="0.25">
      <c r="A198" s="15" t="s">
        <v>108</v>
      </c>
      <c r="B198" s="15"/>
      <c r="C198" s="32">
        <v>3745</v>
      </c>
      <c r="D198" s="89">
        <v>5169</v>
      </c>
      <c r="E198" s="22">
        <v>527000</v>
      </c>
      <c r="F198" s="23">
        <v>803527</v>
      </c>
      <c r="G198" s="22">
        <v>20000</v>
      </c>
      <c r="H198" s="23">
        <v>123479</v>
      </c>
      <c r="I198" s="270">
        <v>250000</v>
      </c>
      <c r="J198" s="280">
        <v>0</v>
      </c>
      <c r="K198" s="4" t="s">
        <v>430</v>
      </c>
      <c r="M198" s="4" t="s">
        <v>252</v>
      </c>
      <c r="N198" s="4" t="s">
        <v>253</v>
      </c>
    </row>
    <row r="199" spans="1:16" x14ac:dyDescent="0.25">
      <c r="A199" s="15" t="s">
        <v>129</v>
      </c>
      <c r="B199" s="15"/>
      <c r="C199" s="32">
        <v>3745</v>
      </c>
      <c r="D199" s="89">
        <v>6121</v>
      </c>
      <c r="E199" s="22">
        <v>200000</v>
      </c>
      <c r="F199" s="23">
        <v>114950</v>
      </c>
      <c r="G199" s="22">
        <v>0</v>
      </c>
      <c r="H199" s="23">
        <v>0</v>
      </c>
      <c r="I199" s="270">
        <v>0</v>
      </c>
      <c r="J199" s="280">
        <v>0</v>
      </c>
      <c r="M199" s="4" t="s">
        <v>252</v>
      </c>
    </row>
    <row r="200" spans="1:16" x14ac:dyDescent="0.25">
      <c r="A200" s="91" t="s">
        <v>92</v>
      </c>
      <c r="B200" s="92"/>
      <c r="C200" s="93"/>
      <c r="D200" s="94"/>
      <c r="E200" s="95">
        <f t="shared" ref="E200:J200" si="25">E198+E197+E199</f>
        <v>734000</v>
      </c>
      <c r="F200" s="162">
        <f t="shared" si="25"/>
        <v>1036684</v>
      </c>
      <c r="G200" s="95">
        <f t="shared" si="25"/>
        <v>50000</v>
      </c>
      <c r="H200" s="162">
        <f t="shared" si="25"/>
        <v>129907</v>
      </c>
      <c r="I200" s="133">
        <f t="shared" si="25"/>
        <v>250000</v>
      </c>
      <c r="J200" s="162">
        <f t="shared" si="25"/>
        <v>0</v>
      </c>
    </row>
    <row r="201" spans="1:16" x14ac:dyDescent="0.25">
      <c r="A201" s="15" t="s">
        <v>108</v>
      </c>
      <c r="B201" s="15"/>
      <c r="C201" s="32">
        <v>4349</v>
      </c>
      <c r="D201" s="89">
        <v>5169</v>
      </c>
      <c r="E201" s="22">
        <v>0</v>
      </c>
      <c r="F201" s="23">
        <v>0</v>
      </c>
      <c r="G201" s="22">
        <v>10000</v>
      </c>
      <c r="H201" s="23">
        <v>0</v>
      </c>
      <c r="I201" s="270">
        <v>0</v>
      </c>
      <c r="J201" s="280">
        <v>0</v>
      </c>
    </row>
    <row r="202" spans="1:16" x14ac:dyDescent="0.25">
      <c r="A202" s="15" t="s">
        <v>289</v>
      </c>
      <c r="B202" s="15"/>
      <c r="C202" s="32">
        <v>4349</v>
      </c>
      <c r="D202" s="89">
        <v>5229</v>
      </c>
      <c r="E202" s="22">
        <v>0</v>
      </c>
      <c r="F202" s="23">
        <v>0</v>
      </c>
      <c r="G202" s="22">
        <v>70000</v>
      </c>
      <c r="H202" s="23">
        <v>0</v>
      </c>
      <c r="I202" s="270">
        <v>5000</v>
      </c>
      <c r="J202" s="280">
        <v>0</v>
      </c>
      <c r="L202" s="4" t="s">
        <v>367</v>
      </c>
    </row>
    <row r="203" spans="1:16" x14ac:dyDescent="0.25">
      <c r="A203" s="15" t="s">
        <v>186</v>
      </c>
      <c r="B203" s="15"/>
      <c r="C203" s="32">
        <v>4349</v>
      </c>
      <c r="D203" s="89">
        <v>5499</v>
      </c>
      <c r="E203" s="22">
        <v>36000</v>
      </c>
      <c r="F203" s="23">
        <v>49478</v>
      </c>
      <c r="G203" s="22">
        <v>50000</v>
      </c>
      <c r="H203" s="23">
        <v>41272</v>
      </c>
      <c r="I203" s="270">
        <v>50000</v>
      </c>
      <c r="J203" s="280">
        <v>0</v>
      </c>
      <c r="N203" s="4" t="s">
        <v>254</v>
      </c>
      <c r="P203" s="12" t="s">
        <v>255</v>
      </c>
    </row>
    <row r="204" spans="1:16" x14ac:dyDescent="0.25">
      <c r="A204" s="91" t="s">
        <v>256</v>
      </c>
      <c r="B204" s="92"/>
      <c r="C204" s="93"/>
      <c r="D204" s="94"/>
      <c r="E204" s="95">
        <f t="shared" ref="E204:J204" si="26">E203+E202+E201</f>
        <v>36000</v>
      </c>
      <c r="F204" s="96">
        <f t="shared" si="26"/>
        <v>49478</v>
      </c>
      <c r="G204" s="95">
        <f t="shared" si="26"/>
        <v>130000</v>
      </c>
      <c r="H204" s="96">
        <f t="shared" si="26"/>
        <v>41272</v>
      </c>
      <c r="I204" s="133">
        <f>I203+I202+I201</f>
        <v>55000</v>
      </c>
      <c r="J204" s="162">
        <f t="shared" si="26"/>
        <v>0</v>
      </c>
    </row>
    <row r="205" spans="1:16" x14ac:dyDescent="0.25">
      <c r="A205" s="15" t="s">
        <v>442</v>
      </c>
      <c r="B205" s="15"/>
      <c r="C205" s="32">
        <v>4350</v>
      </c>
      <c r="D205" s="89">
        <v>5399</v>
      </c>
      <c r="E205" s="22">
        <v>0</v>
      </c>
      <c r="F205" s="23">
        <v>0</v>
      </c>
      <c r="G205" s="22">
        <v>0</v>
      </c>
      <c r="H205" s="23">
        <v>5000</v>
      </c>
      <c r="I205" s="270">
        <v>5000</v>
      </c>
      <c r="J205" s="280">
        <v>0</v>
      </c>
    </row>
    <row r="206" spans="1:16" x14ac:dyDescent="0.25">
      <c r="A206" s="91" t="s">
        <v>443</v>
      </c>
      <c r="B206" s="91"/>
      <c r="C206" s="111">
        <v>4350</v>
      </c>
      <c r="D206" s="112"/>
      <c r="E206" s="95">
        <f t="shared" ref="E206:J206" si="27">E205</f>
        <v>0</v>
      </c>
      <c r="F206" s="96">
        <f t="shared" si="27"/>
        <v>0</v>
      </c>
      <c r="G206" s="95">
        <f t="shared" si="27"/>
        <v>0</v>
      </c>
      <c r="H206" s="96">
        <f t="shared" si="27"/>
        <v>5000</v>
      </c>
      <c r="I206" s="133">
        <f>I205</f>
        <v>5000</v>
      </c>
      <c r="J206" s="162">
        <f t="shared" si="27"/>
        <v>0</v>
      </c>
    </row>
    <row r="207" spans="1:16" s="49" customFormat="1" x14ac:dyDescent="0.25">
      <c r="A207" s="44" t="s">
        <v>405</v>
      </c>
      <c r="B207" s="118"/>
      <c r="C207" s="45">
        <v>4359</v>
      </c>
      <c r="D207" s="97">
        <v>5223</v>
      </c>
      <c r="E207" s="47">
        <v>0</v>
      </c>
      <c r="F207" s="48">
        <v>0</v>
      </c>
      <c r="G207" s="47">
        <v>0</v>
      </c>
      <c r="H207" s="48">
        <v>70000</v>
      </c>
      <c r="I207" s="275">
        <v>70000</v>
      </c>
      <c r="J207" s="229">
        <v>0</v>
      </c>
      <c r="K207" s="36" t="s">
        <v>434</v>
      </c>
      <c r="L207" s="36"/>
      <c r="M207" s="36"/>
      <c r="N207" s="36"/>
      <c r="O207" s="108"/>
      <c r="P207" s="108"/>
    </row>
    <row r="208" spans="1:16" s="49" customFormat="1" x14ac:dyDescent="0.25">
      <c r="A208" s="91" t="s">
        <v>412</v>
      </c>
      <c r="B208" s="91"/>
      <c r="C208" s="111">
        <v>4359</v>
      </c>
      <c r="D208" s="112"/>
      <c r="E208" s="95">
        <f>E207</f>
        <v>0</v>
      </c>
      <c r="F208" s="96">
        <f>F207</f>
        <v>0</v>
      </c>
      <c r="G208" s="95">
        <f>G207</f>
        <v>0</v>
      </c>
      <c r="H208" s="96">
        <f>SUM(H207)</f>
        <v>70000</v>
      </c>
      <c r="I208" s="133">
        <f>SUM(I207)</f>
        <v>70000</v>
      </c>
      <c r="J208" s="96">
        <f>SUM(J207)</f>
        <v>0</v>
      </c>
      <c r="K208" s="36"/>
      <c r="L208" s="36"/>
      <c r="M208" s="36"/>
      <c r="N208" s="36"/>
      <c r="O208" s="108"/>
      <c r="P208" s="108"/>
    </row>
    <row r="209" spans="1:16" s="49" customFormat="1" x14ac:dyDescent="0.25">
      <c r="A209" s="44" t="s">
        <v>410</v>
      </c>
      <c r="B209" s="118"/>
      <c r="C209" s="45">
        <v>5212</v>
      </c>
      <c r="D209" s="97">
        <v>5901</v>
      </c>
      <c r="E209" s="47">
        <v>10000</v>
      </c>
      <c r="F209" s="48">
        <v>0</v>
      </c>
      <c r="G209" s="47">
        <v>10000</v>
      </c>
      <c r="H209" s="48">
        <v>0</v>
      </c>
      <c r="I209" s="275">
        <v>10000</v>
      </c>
      <c r="J209" s="229">
        <v>0</v>
      </c>
      <c r="K209" s="36"/>
      <c r="L209" s="36"/>
      <c r="M209" s="36"/>
      <c r="N209" s="36"/>
      <c r="O209" s="108"/>
      <c r="P209" s="108"/>
    </row>
    <row r="210" spans="1:16" s="49" customFormat="1" x14ac:dyDescent="0.25">
      <c r="A210" s="91" t="s">
        <v>411</v>
      </c>
      <c r="B210" s="92"/>
      <c r="C210" s="93"/>
      <c r="D210" s="94"/>
      <c r="E210" s="95">
        <f t="shared" ref="E210:J210" si="28">E209</f>
        <v>10000</v>
      </c>
      <c r="F210" s="96">
        <f t="shared" si="28"/>
        <v>0</v>
      </c>
      <c r="G210" s="95">
        <f t="shared" si="28"/>
        <v>10000</v>
      </c>
      <c r="H210" s="96">
        <f t="shared" si="28"/>
        <v>0</v>
      </c>
      <c r="I210" s="133">
        <f t="shared" si="28"/>
        <v>10000</v>
      </c>
      <c r="J210" s="162">
        <f t="shared" si="28"/>
        <v>0</v>
      </c>
      <c r="K210" s="36"/>
      <c r="L210" s="36"/>
      <c r="M210" s="36"/>
      <c r="N210" s="36"/>
      <c r="O210" s="108"/>
      <c r="P210" s="108"/>
    </row>
    <row r="211" spans="1:16" x14ac:dyDescent="0.25">
      <c r="A211" s="15" t="s">
        <v>220</v>
      </c>
      <c r="B211" s="15"/>
      <c r="C211" s="32">
        <v>5272</v>
      </c>
      <c r="D211" s="89">
        <v>5909</v>
      </c>
      <c r="E211" s="119">
        <v>0</v>
      </c>
      <c r="F211" s="120">
        <v>0</v>
      </c>
      <c r="G211" s="119">
        <v>0</v>
      </c>
      <c r="H211" s="120">
        <v>0</v>
      </c>
      <c r="I211" s="296">
        <v>0</v>
      </c>
      <c r="J211" s="300">
        <v>0</v>
      </c>
      <c r="P211" s="12" t="s">
        <v>257</v>
      </c>
    </row>
    <row r="212" spans="1:16" x14ac:dyDescent="0.25">
      <c r="A212" s="91" t="s">
        <v>258</v>
      </c>
      <c r="B212" s="91"/>
      <c r="C212" s="111"/>
      <c r="D212" s="112"/>
      <c r="E212" s="95">
        <f t="shared" ref="E212:J212" si="29">E211</f>
        <v>0</v>
      </c>
      <c r="F212" s="96">
        <f t="shared" si="29"/>
        <v>0</v>
      </c>
      <c r="G212" s="95">
        <f t="shared" si="29"/>
        <v>0</v>
      </c>
      <c r="H212" s="96">
        <f t="shared" si="29"/>
        <v>0</v>
      </c>
      <c r="I212" s="133">
        <f t="shared" si="29"/>
        <v>0</v>
      </c>
      <c r="J212" s="162">
        <f t="shared" si="29"/>
        <v>0</v>
      </c>
    </row>
    <row r="213" spans="1:16" x14ac:dyDescent="0.25">
      <c r="A213" s="15" t="s">
        <v>259</v>
      </c>
      <c r="B213" s="15"/>
      <c r="C213" s="32">
        <v>5512</v>
      </c>
      <c r="D213" s="89">
        <v>5019</v>
      </c>
      <c r="E213" s="22">
        <v>5000</v>
      </c>
      <c r="F213" s="23">
        <v>9294</v>
      </c>
      <c r="G213" s="22">
        <v>12000</v>
      </c>
      <c r="H213" s="23">
        <v>11535</v>
      </c>
      <c r="I213" s="270">
        <v>12000</v>
      </c>
      <c r="J213" s="280">
        <v>0</v>
      </c>
    </row>
    <row r="214" spans="1:16" x14ac:dyDescent="0.25">
      <c r="A214" s="15" t="s">
        <v>260</v>
      </c>
      <c r="B214" s="15"/>
      <c r="C214" s="32">
        <v>5512</v>
      </c>
      <c r="D214" s="89">
        <v>5039</v>
      </c>
      <c r="E214" s="22">
        <v>0</v>
      </c>
      <c r="F214" s="23">
        <v>0</v>
      </c>
      <c r="G214" s="22">
        <v>0</v>
      </c>
      <c r="H214" s="23">
        <v>0</v>
      </c>
      <c r="I214" s="270">
        <v>0</v>
      </c>
      <c r="J214" s="280">
        <v>0</v>
      </c>
    </row>
    <row r="215" spans="1:16" x14ac:dyDescent="0.25">
      <c r="A215" s="15" t="s">
        <v>228</v>
      </c>
      <c r="B215" s="15"/>
      <c r="C215" s="32">
        <v>5512</v>
      </c>
      <c r="D215" s="89">
        <v>5134</v>
      </c>
      <c r="E215" s="22">
        <v>40000</v>
      </c>
      <c r="F215" s="23">
        <v>436</v>
      </c>
      <c r="G215" s="22">
        <v>80000</v>
      </c>
      <c r="H215" s="23">
        <v>1593</v>
      </c>
      <c r="I215" s="270">
        <v>2000</v>
      </c>
      <c r="J215" s="280">
        <v>0</v>
      </c>
      <c r="L215" s="4" t="s">
        <v>361</v>
      </c>
      <c r="M215" s="4" t="s">
        <v>261</v>
      </c>
    </row>
    <row r="216" spans="1:16" x14ac:dyDescent="0.25">
      <c r="A216" s="121" t="s">
        <v>171</v>
      </c>
      <c r="B216" s="122"/>
      <c r="C216" s="123">
        <v>5512</v>
      </c>
      <c r="D216" s="124">
        <v>5136</v>
      </c>
      <c r="E216" s="22">
        <v>1000</v>
      </c>
      <c r="F216" s="23">
        <v>330</v>
      </c>
      <c r="G216" s="22">
        <v>1000</v>
      </c>
      <c r="H216" s="23">
        <v>330</v>
      </c>
      <c r="I216" s="270">
        <v>1000</v>
      </c>
      <c r="J216" s="280">
        <v>0</v>
      </c>
    </row>
    <row r="217" spans="1:16" x14ac:dyDescent="0.25">
      <c r="A217" s="15" t="s">
        <v>132</v>
      </c>
      <c r="B217" s="15"/>
      <c r="C217" s="32">
        <v>5512</v>
      </c>
      <c r="D217" s="89">
        <v>5137</v>
      </c>
      <c r="E217" s="22">
        <v>30000</v>
      </c>
      <c r="F217" s="23">
        <v>33912</v>
      </c>
      <c r="G217" s="22">
        <v>15000</v>
      </c>
      <c r="H217" s="23">
        <v>180790</v>
      </c>
      <c r="I217" s="270">
        <v>80000</v>
      </c>
      <c r="J217" s="280">
        <v>0</v>
      </c>
      <c r="M217" s="4" t="s">
        <v>262</v>
      </c>
      <c r="N217" s="4" t="s">
        <v>263</v>
      </c>
      <c r="P217" s="12" t="s">
        <v>264</v>
      </c>
    </row>
    <row r="218" spans="1:16" x14ac:dyDescent="0.25">
      <c r="A218" s="15" t="s">
        <v>116</v>
      </c>
      <c r="B218" s="15"/>
      <c r="C218" s="32">
        <v>5512</v>
      </c>
      <c r="D218" s="89">
        <v>5139</v>
      </c>
      <c r="E218" s="22">
        <v>10000</v>
      </c>
      <c r="F218" s="23">
        <v>4881</v>
      </c>
      <c r="G218" s="22">
        <v>10000</v>
      </c>
      <c r="H218" s="23">
        <v>1447</v>
      </c>
      <c r="I218" s="270">
        <v>2000</v>
      </c>
      <c r="J218" s="280">
        <v>0</v>
      </c>
    </row>
    <row r="219" spans="1:16" x14ac:dyDescent="0.25">
      <c r="A219" s="15" t="s">
        <v>167</v>
      </c>
      <c r="B219" s="15"/>
      <c r="C219" s="32">
        <v>5512</v>
      </c>
      <c r="D219" s="89">
        <v>5153</v>
      </c>
      <c r="E219" s="22">
        <v>15000</v>
      </c>
      <c r="F219" s="23">
        <v>4526</v>
      </c>
      <c r="G219" s="22">
        <v>10000</v>
      </c>
      <c r="H219" s="23">
        <v>18535</v>
      </c>
      <c r="I219" s="270">
        <v>19000</v>
      </c>
      <c r="J219" s="280">
        <v>0</v>
      </c>
    </row>
    <row r="220" spans="1:16" x14ac:dyDescent="0.25">
      <c r="A220" s="15" t="s">
        <v>168</v>
      </c>
      <c r="B220" s="15"/>
      <c r="C220" s="32">
        <v>5512</v>
      </c>
      <c r="D220" s="89">
        <v>5154</v>
      </c>
      <c r="E220" s="22">
        <v>5000</v>
      </c>
      <c r="F220" s="23">
        <v>4678</v>
      </c>
      <c r="G220" s="22">
        <v>6000</v>
      </c>
      <c r="H220" s="23">
        <v>4392</v>
      </c>
      <c r="I220" s="270">
        <v>6000</v>
      </c>
      <c r="J220" s="280">
        <v>0</v>
      </c>
    </row>
    <row r="221" spans="1:16" x14ac:dyDescent="0.25">
      <c r="A221" s="15" t="s">
        <v>201</v>
      </c>
      <c r="B221" s="15"/>
      <c r="C221" s="32">
        <v>5512</v>
      </c>
      <c r="D221" s="89">
        <v>5156</v>
      </c>
      <c r="E221" s="22">
        <v>14000</v>
      </c>
      <c r="F221" s="23">
        <v>9598</v>
      </c>
      <c r="G221" s="22">
        <v>14000</v>
      </c>
      <c r="H221" s="23">
        <v>11633</v>
      </c>
      <c r="I221" s="270">
        <v>14000</v>
      </c>
      <c r="J221" s="280">
        <v>0</v>
      </c>
    </row>
    <row r="222" spans="1:16" x14ac:dyDescent="0.25">
      <c r="A222" s="15" t="s">
        <v>137</v>
      </c>
      <c r="B222" s="15"/>
      <c r="C222" s="32">
        <v>5512</v>
      </c>
      <c r="D222" s="89">
        <v>5162</v>
      </c>
      <c r="E222" s="22">
        <v>3000</v>
      </c>
      <c r="F222" s="23">
        <v>3302</v>
      </c>
      <c r="G222" s="22">
        <v>5000</v>
      </c>
      <c r="H222" s="23">
        <v>3173</v>
      </c>
      <c r="I222" s="270">
        <v>5000</v>
      </c>
      <c r="J222" s="280">
        <v>0</v>
      </c>
    </row>
    <row r="223" spans="1:16" x14ac:dyDescent="0.25">
      <c r="A223" s="15" t="s">
        <v>233</v>
      </c>
      <c r="B223" s="15"/>
      <c r="C223" s="32">
        <v>5512</v>
      </c>
      <c r="D223" s="89">
        <v>5163</v>
      </c>
      <c r="E223" s="22">
        <v>0</v>
      </c>
      <c r="F223" s="23">
        <v>8862</v>
      </c>
      <c r="G223" s="22">
        <v>9000</v>
      </c>
      <c r="H223" s="23">
        <v>7750</v>
      </c>
      <c r="I223" s="270">
        <v>8000</v>
      </c>
      <c r="J223" s="280">
        <v>0</v>
      </c>
      <c r="P223" s="12" t="s">
        <v>265</v>
      </c>
    </row>
    <row r="224" spans="1:16" x14ac:dyDescent="0.25">
      <c r="A224" s="15" t="s">
        <v>266</v>
      </c>
      <c r="B224" s="15"/>
      <c r="C224" s="32">
        <v>5512</v>
      </c>
      <c r="D224" s="89">
        <v>5167</v>
      </c>
      <c r="E224" s="22">
        <v>0</v>
      </c>
      <c r="F224" s="23">
        <v>9286</v>
      </c>
      <c r="G224" s="22">
        <v>10000</v>
      </c>
      <c r="H224" s="23">
        <v>10726</v>
      </c>
      <c r="I224" s="270">
        <v>15000</v>
      </c>
      <c r="J224" s="280">
        <v>0</v>
      </c>
    </row>
    <row r="225" spans="1:15" x14ac:dyDescent="0.25">
      <c r="A225" s="15" t="s">
        <v>108</v>
      </c>
      <c r="B225" s="15"/>
      <c r="C225" s="32">
        <v>5512</v>
      </c>
      <c r="D225" s="89">
        <v>5169</v>
      </c>
      <c r="E225" s="22">
        <v>25000</v>
      </c>
      <c r="F225" s="23">
        <v>13182</v>
      </c>
      <c r="G225" s="22">
        <v>20000</v>
      </c>
      <c r="H225" s="23">
        <v>34955</v>
      </c>
      <c r="I225" s="270">
        <v>20000</v>
      </c>
      <c r="J225" s="280">
        <v>0</v>
      </c>
    </row>
    <row r="226" spans="1:15" x14ac:dyDescent="0.25">
      <c r="A226" s="15" t="s">
        <v>122</v>
      </c>
      <c r="B226" s="15"/>
      <c r="C226" s="32">
        <v>5512</v>
      </c>
      <c r="D226" s="89">
        <v>5171</v>
      </c>
      <c r="E226" s="22">
        <v>10000</v>
      </c>
      <c r="F226" s="23">
        <v>18910</v>
      </c>
      <c r="G226" s="22">
        <v>25000</v>
      </c>
      <c r="H226" s="23">
        <v>19857</v>
      </c>
      <c r="I226" s="270">
        <v>25000</v>
      </c>
      <c r="J226" s="280">
        <v>0</v>
      </c>
      <c r="N226" s="4" t="s">
        <v>267</v>
      </c>
      <c r="O226" s="12" t="s">
        <v>268</v>
      </c>
    </row>
    <row r="227" spans="1:15" x14ac:dyDescent="0.25">
      <c r="A227" s="15" t="s">
        <v>245</v>
      </c>
      <c r="B227" s="15"/>
      <c r="C227" s="32">
        <v>5512</v>
      </c>
      <c r="D227" s="89">
        <v>6123</v>
      </c>
      <c r="E227" s="22">
        <v>450000</v>
      </c>
      <c r="F227" s="23">
        <v>0</v>
      </c>
      <c r="G227" s="22">
        <v>450000</v>
      </c>
      <c r="H227" s="23">
        <v>0</v>
      </c>
      <c r="I227" s="270">
        <v>450000</v>
      </c>
      <c r="J227" s="280">
        <v>0</v>
      </c>
      <c r="K227" s="4" t="s">
        <v>433</v>
      </c>
      <c r="L227" s="4" t="s">
        <v>357</v>
      </c>
      <c r="M227" s="4" t="s">
        <v>269</v>
      </c>
      <c r="N227" s="4" t="s">
        <v>270</v>
      </c>
    </row>
    <row r="228" spans="1:15" x14ac:dyDescent="0.25">
      <c r="A228" s="15" t="s">
        <v>208</v>
      </c>
      <c r="B228" s="15"/>
      <c r="C228" s="32">
        <v>5512</v>
      </c>
      <c r="D228" s="89">
        <v>5222</v>
      </c>
      <c r="E228" s="22">
        <v>0</v>
      </c>
      <c r="F228" s="23">
        <v>0</v>
      </c>
      <c r="G228" s="22">
        <v>0</v>
      </c>
      <c r="H228" s="23">
        <v>0</v>
      </c>
      <c r="I228" s="270">
        <v>0</v>
      </c>
      <c r="J228" s="280">
        <v>0</v>
      </c>
    </row>
    <row r="229" spans="1:15" x14ac:dyDescent="0.25">
      <c r="A229" s="91" t="s">
        <v>271</v>
      </c>
      <c r="B229" s="92"/>
      <c r="C229" s="93"/>
      <c r="D229" s="94"/>
      <c r="E229" s="95">
        <f t="shared" ref="E229:J229" si="30">SUM(E213:E228)</f>
        <v>608000</v>
      </c>
      <c r="F229" s="96">
        <f t="shared" si="30"/>
        <v>121197</v>
      </c>
      <c r="G229" s="95">
        <f t="shared" si="30"/>
        <v>667000</v>
      </c>
      <c r="H229" s="96">
        <f t="shared" si="30"/>
        <v>306716</v>
      </c>
      <c r="I229" s="133">
        <f>SUM(I213:I228)</f>
        <v>659000</v>
      </c>
      <c r="J229" s="162">
        <f t="shared" si="30"/>
        <v>0</v>
      </c>
    </row>
    <row r="230" spans="1:15" x14ac:dyDescent="0.25">
      <c r="A230" s="15" t="s">
        <v>162</v>
      </c>
      <c r="B230" s="15"/>
      <c r="C230" s="32">
        <v>6112</v>
      </c>
      <c r="D230" s="89">
        <v>5021</v>
      </c>
      <c r="E230" s="22">
        <v>60000</v>
      </c>
      <c r="F230" s="23">
        <v>50000</v>
      </c>
      <c r="G230" s="22">
        <v>0</v>
      </c>
      <c r="H230" s="23">
        <v>0</v>
      </c>
      <c r="I230" s="270">
        <v>0</v>
      </c>
      <c r="J230" s="280">
        <v>0</v>
      </c>
    </row>
    <row r="231" spans="1:15" x14ac:dyDescent="0.25">
      <c r="A231" s="15" t="s">
        <v>272</v>
      </c>
      <c r="B231" s="15"/>
      <c r="C231" s="32">
        <v>6112</v>
      </c>
      <c r="D231" s="89">
        <v>5023</v>
      </c>
      <c r="E231" s="22">
        <v>890000</v>
      </c>
      <c r="F231" s="23">
        <v>885927</v>
      </c>
      <c r="G231" s="22">
        <v>903000</v>
      </c>
      <c r="H231" s="23">
        <v>902485</v>
      </c>
      <c r="I231" s="270">
        <v>1060000</v>
      </c>
      <c r="J231" s="280">
        <v>0</v>
      </c>
    </row>
    <row r="232" spans="1:15" x14ac:dyDescent="0.25">
      <c r="A232" s="15" t="s">
        <v>273</v>
      </c>
      <c r="B232" s="15"/>
      <c r="C232" s="32">
        <v>6112</v>
      </c>
      <c r="D232" s="89">
        <v>5031</v>
      </c>
      <c r="E232" s="22">
        <v>131000</v>
      </c>
      <c r="F232" s="23">
        <v>131280</v>
      </c>
      <c r="G232" s="22">
        <v>136600</v>
      </c>
      <c r="H232" s="23">
        <v>136533</v>
      </c>
      <c r="I232" s="270">
        <v>160000</v>
      </c>
      <c r="J232" s="280">
        <v>0</v>
      </c>
    </row>
    <row r="233" spans="1:15" x14ac:dyDescent="0.25">
      <c r="A233" s="15" t="s">
        <v>274</v>
      </c>
      <c r="B233" s="15"/>
      <c r="C233" s="32">
        <v>6112</v>
      </c>
      <c r="D233" s="89">
        <v>5032</v>
      </c>
      <c r="E233" s="22">
        <v>80000</v>
      </c>
      <c r="F233" s="23">
        <v>79651</v>
      </c>
      <c r="G233" s="22">
        <v>81500</v>
      </c>
      <c r="H233" s="23">
        <v>81386</v>
      </c>
      <c r="I233" s="270">
        <v>95000</v>
      </c>
      <c r="J233" s="280">
        <v>0</v>
      </c>
    </row>
    <row r="234" spans="1:15" x14ac:dyDescent="0.25">
      <c r="A234" s="15" t="s">
        <v>201</v>
      </c>
      <c r="B234" s="15"/>
      <c r="C234" s="32">
        <v>6112</v>
      </c>
      <c r="D234" s="89">
        <v>5156</v>
      </c>
      <c r="E234" s="22">
        <v>10000</v>
      </c>
      <c r="F234" s="23">
        <v>4533</v>
      </c>
      <c r="G234" s="22">
        <v>5000</v>
      </c>
      <c r="H234" s="23">
        <v>4693</v>
      </c>
      <c r="I234" s="270">
        <v>5000</v>
      </c>
      <c r="J234" s="280">
        <v>0</v>
      </c>
    </row>
    <row r="235" spans="1:15" x14ac:dyDescent="0.25">
      <c r="A235" s="15" t="s">
        <v>266</v>
      </c>
      <c r="B235" s="15"/>
      <c r="C235" s="32">
        <v>6112</v>
      </c>
      <c r="D235" s="89">
        <v>5167</v>
      </c>
      <c r="E235" s="22">
        <v>3000</v>
      </c>
      <c r="F235" s="23">
        <v>650</v>
      </c>
      <c r="G235" s="22">
        <v>5000</v>
      </c>
      <c r="H235" s="23">
        <v>590</v>
      </c>
      <c r="I235" s="270">
        <v>6000</v>
      </c>
      <c r="J235" s="280">
        <v>0</v>
      </c>
    </row>
    <row r="236" spans="1:15" x14ac:dyDescent="0.25">
      <c r="A236" s="15" t="s">
        <v>108</v>
      </c>
      <c r="B236" s="15"/>
      <c r="C236" s="32">
        <v>6112</v>
      </c>
      <c r="D236" s="89">
        <v>5169</v>
      </c>
      <c r="E236" s="22">
        <v>0</v>
      </c>
      <c r="F236" s="23">
        <v>0</v>
      </c>
      <c r="G236" s="22">
        <v>0</v>
      </c>
      <c r="H236" s="23">
        <v>0</v>
      </c>
      <c r="I236" s="270">
        <v>0</v>
      </c>
      <c r="J236" s="280">
        <v>0</v>
      </c>
    </row>
    <row r="237" spans="1:15" x14ac:dyDescent="0.25">
      <c r="A237" s="15" t="s">
        <v>170</v>
      </c>
      <c r="B237" s="15"/>
      <c r="C237" s="32">
        <v>6112</v>
      </c>
      <c r="D237" s="89">
        <v>5173</v>
      </c>
      <c r="E237" s="22">
        <v>0</v>
      </c>
      <c r="F237" s="23">
        <v>0</v>
      </c>
      <c r="G237" s="22">
        <v>0</v>
      </c>
      <c r="H237" s="23">
        <v>0</v>
      </c>
      <c r="I237" s="270">
        <v>2000</v>
      </c>
      <c r="J237" s="280">
        <v>0</v>
      </c>
    </row>
    <row r="238" spans="1:15" x14ac:dyDescent="0.25">
      <c r="A238" s="15" t="s">
        <v>175</v>
      </c>
      <c r="B238" s="15"/>
      <c r="C238" s="32">
        <v>6112</v>
      </c>
      <c r="D238" s="89">
        <v>5175</v>
      </c>
      <c r="E238" s="22">
        <v>0</v>
      </c>
      <c r="F238" s="23">
        <v>0</v>
      </c>
      <c r="G238" s="22">
        <v>0</v>
      </c>
      <c r="H238" s="23">
        <v>0</v>
      </c>
      <c r="I238" s="270">
        <v>5000</v>
      </c>
      <c r="J238" s="280">
        <v>0</v>
      </c>
    </row>
    <row r="239" spans="1:15" x14ac:dyDescent="0.25">
      <c r="A239" s="91" t="s">
        <v>275</v>
      </c>
      <c r="B239" s="92"/>
      <c r="C239" s="93"/>
      <c r="D239" s="94"/>
      <c r="E239" s="95">
        <f t="shared" ref="E239:J239" si="31">SUM(E230:E238)</f>
        <v>1174000</v>
      </c>
      <c r="F239" s="96">
        <f t="shared" si="31"/>
        <v>1152041</v>
      </c>
      <c r="G239" s="95">
        <f t="shared" si="31"/>
        <v>1131100</v>
      </c>
      <c r="H239" s="96">
        <f t="shared" si="31"/>
        <v>1125687</v>
      </c>
      <c r="I239" s="133">
        <f>SUM(I230:I238)</f>
        <v>1333000</v>
      </c>
      <c r="J239" s="162">
        <f t="shared" si="31"/>
        <v>0</v>
      </c>
      <c r="O239" s="125"/>
    </row>
    <row r="240" spans="1:15" x14ac:dyDescent="0.25">
      <c r="A240" s="15" t="s">
        <v>162</v>
      </c>
      <c r="B240" s="15"/>
      <c r="C240" s="32">
        <v>6114</v>
      </c>
      <c r="D240" s="89">
        <v>5021</v>
      </c>
      <c r="E240" s="22">
        <v>0</v>
      </c>
      <c r="F240" s="23">
        <v>29233</v>
      </c>
      <c r="G240" s="22">
        <v>0</v>
      </c>
      <c r="H240" s="23">
        <v>22633</v>
      </c>
      <c r="I240" s="270">
        <v>0</v>
      </c>
      <c r="J240" s="280">
        <v>0</v>
      </c>
    </row>
    <row r="241" spans="1:16" x14ac:dyDescent="0.25">
      <c r="A241" s="15" t="s">
        <v>274</v>
      </c>
      <c r="B241" s="15"/>
      <c r="C241" s="32">
        <v>6114</v>
      </c>
      <c r="D241" s="89">
        <v>5032</v>
      </c>
      <c r="E241" s="22">
        <v>0</v>
      </c>
      <c r="F241" s="23">
        <v>1727</v>
      </c>
      <c r="G241" s="22">
        <v>0</v>
      </c>
      <c r="H241" s="23">
        <v>0</v>
      </c>
      <c r="I241" s="270">
        <v>0</v>
      </c>
      <c r="J241" s="280">
        <v>0</v>
      </c>
    </row>
    <row r="242" spans="1:16" x14ac:dyDescent="0.25">
      <c r="A242" s="15" t="s">
        <v>132</v>
      </c>
      <c r="B242" s="15"/>
      <c r="C242" s="32">
        <v>6114</v>
      </c>
      <c r="D242" s="89">
        <v>5137</v>
      </c>
      <c r="E242" s="22">
        <v>0</v>
      </c>
      <c r="F242" s="23">
        <v>0</v>
      </c>
      <c r="G242" s="22">
        <v>0</v>
      </c>
      <c r="H242" s="23">
        <v>0</v>
      </c>
      <c r="I242" s="270">
        <v>0</v>
      </c>
      <c r="J242" s="280">
        <v>0</v>
      </c>
    </row>
    <row r="243" spans="1:16" x14ac:dyDescent="0.25">
      <c r="A243" s="15" t="s">
        <v>116</v>
      </c>
      <c r="B243" s="15"/>
      <c r="C243" s="32">
        <v>6114</v>
      </c>
      <c r="D243" s="89">
        <v>5139</v>
      </c>
      <c r="E243" s="22">
        <v>0</v>
      </c>
      <c r="F243" s="23">
        <v>0</v>
      </c>
      <c r="G243" s="22">
        <v>0</v>
      </c>
      <c r="H243" s="23">
        <v>1899</v>
      </c>
      <c r="I243" s="270">
        <v>0</v>
      </c>
      <c r="J243" s="280">
        <v>0</v>
      </c>
    </row>
    <row r="244" spans="1:16" x14ac:dyDescent="0.25">
      <c r="A244" s="15" t="s">
        <v>167</v>
      </c>
      <c r="B244" s="15"/>
      <c r="C244" s="32">
        <v>6114</v>
      </c>
      <c r="D244" s="89">
        <v>5153</v>
      </c>
      <c r="E244" s="22">
        <v>0</v>
      </c>
      <c r="F244" s="23">
        <v>0</v>
      </c>
      <c r="G244" s="22">
        <v>0</v>
      </c>
      <c r="H244" s="23">
        <v>0</v>
      </c>
      <c r="I244" s="270">
        <v>0</v>
      </c>
      <c r="J244" s="280">
        <v>0</v>
      </c>
    </row>
    <row r="245" spans="1:16" x14ac:dyDescent="0.25">
      <c r="A245" s="15" t="s">
        <v>105</v>
      </c>
      <c r="B245" s="15"/>
      <c r="C245" s="32">
        <v>6114</v>
      </c>
      <c r="D245" s="89">
        <v>5164</v>
      </c>
      <c r="E245" s="22">
        <v>0</v>
      </c>
      <c r="F245" s="23">
        <v>0</v>
      </c>
      <c r="G245" s="22">
        <v>0</v>
      </c>
      <c r="H245" s="23">
        <v>0</v>
      </c>
      <c r="I245" s="270">
        <v>0</v>
      </c>
      <c r="J245" s="280">
        <v>0</v>
      </c>
    </row>
    <row r="246" spans="1:16" x14ac:dyDescent="0.25">
      <c r="A246" s="15" t="s">
        <v>108</v>
      </c>
      <c r="B246" s="15"/>
      <c r="C246" s="32">
        <v>6114</v>
      </c>
      <c r="D246" s="89">
        <v>5169</v>
      </c>
      <c r="E246" s="22">
        <v>0</v>
      </c>
      <c r="F246" s="23">
        <v>0</v>
      </c>
      <c r="G246" s="22">
        <v>0</v>
      </c>
      <c r="H246" s="23">
        <v>0</v>
      </c>
      <c r="I246" s="270">
        <v>0</v>
      </c>
      <c r="J246" s="280">
        <v>0</v>
      </c>
    </row>
    <row r="247" spans="1:16" x14ac:dyDescent="0.25">
      <c r="A247" s="15" t="s">
        <v>170</v>
      </c>
      <c r="B247" s="15"/>
      <c r="C247" s="32">
        <v>6114</v>
      </c>
      <c r="D247" s="89">
        <v>5173</v>
      </c>
      <c r="E247" s="22">
        <v>0</v>
      </c>
      <c r="F247" s="23">
        <v>976</v>
      </c>
      <c r="G247" s="22">
        <v>0</v>
      </c>
      <c r="H247" s="23">
        <v>573</v>
      </c>
      <c r="I247" s="270">
        <v>0</v>
      </c>
      <c r="J247" s="280">
        <v>0</v>
      </c>
    </row>
    <row r="248" spans="1:16" x14ac:dyDescent="0.25">
      <c r="A248" s="15" t="s">
        <v>175</v>
      </c>
      <c r="B248" s="15"/>
      <c r="C248" s="32">
        <v>6114</v>
      </c>
      <c r="D248" s="89">
        <v>5175</v>
      </c>
      <c r="E248" s="22">
        <v>0</v>
      </c>
      <c r="F248" s="23">
        <v>2800</v>
      </c>
      <c r="G248" s="22">
        <v>0</v>
      </c>
      <c r="H248" s="23">
        <v>1440</v>
      </c>
      <c r="I248" s="270">
        <v>0</v>
      </c>
      <c r="J248" s="280">
        <v>0</v>
      </c>
    </row>
    <row r="249" spans="1:16" s="132" customFormat="1" x14ac:dyDescent="0.25">
      <c r="A249" s="126" t="s">
        <v>276</v>
      </c>
      <c r="B249" s="127"/>
      <c r="C249" s="128"/>
      <c r="D249" s="129"/>
      <c r="E249" s="95">
        <f t="shared" ref="E249:J249" si="32">SUM(E240:E248)</f>
        <v>0</v>
      </c>
      <c r="F249" s="96">
        <f t="shared" si="32"/>
        <v>34736</v>
      </c>
      <c r="G249" s="95">
        <f t="shared" si="32"/>
        <v>0</v>
      </c>
      <c r="H249" s="96">
        <f t="shared" si="32"/>
        <v>26545</v>
      </c>
      <c r="I249" s="133">
        <f>SUM(I240:I248)</f>
        <v>0</v>
      </c>
      <c r="J249" s="162">
        <f t="shared" si="32"/>
        <v>0</v>
      </c>
      <c r="K249" s="130"/>
      <c r="L249" s="130"/>
      <c r="M249" s="130"/>
      <c r="N249" s="130"/>
      <c r="O249" s="131"/>
      <c r="P249" s="131"/>
    </row>
    <row r="250" spans="1:16" x14ac:dyDescent="0.25">
      <c r="A250" s="15" t="s">
        <v>162</v>
      </c>
      <c r="B250" s="15"/>
      <c r="C250" s="32">
        <v>6115</v>
      </c>
      <c r="D250" s="89">
        <v>5021</v>
      </c>
      <c r="E250" s="22">
        <v>0</v>
      </c>
      <c r="F250" s="109">
        <v>0</v>
      </c>
      <c r="G250" s="22">
        <v>0</v>
      </c>
      <c r="H250" s="23">
        <v>0</v>
      </c>
      <c r="I250" s="270">
        <v>0</v>
      </c>
      <c r="J250" s="280">
        <v>0</v>
      </c>
    </row>
    <row r="251" spans="1:16" x14ac:dyDescent="0.25">
      <c r="A251" s="15" t="s">
        <v>274</v>
      </c>
      <c r="B251" s="15"/>
      <c r="C251" s="32">
        <v>6115</v>
      </c>
      <c r="D251" s="89">
        <v>5032</v>
      </c>
      <c r="E251" s="22">
        <v>0</v>
      </c>
      <c r="F251" s="109">
        <v>0</v>
      </c>
      <c r="G251" s="22">
        <v>0</v>
      </c>
      <c r="H251" s="23">
        <v>0</v>
      </c>
      <c r="I251" s="270">
        <v>0</v>
      </c>
      <c r="J251" s="280">
        <v>0</v>
      </c>
    </row>
    <row r="252" spans="1:16" x14ac:dyDescent="0.25">
      <c r="A252" s="15" t="s">
        <v>132</v>
      </c>
      <c r="B252" s="15"/>
      <c r="C252" s="32">
        <v>6115</v>
      </c>
      <c r="D252" s="89">
        <v>5137</v>
      </c>
      <c r="E252" s="22">
        <v>0</v>
      </c>
      <c r="F252" s="109">
        <v>0</v>
      </c>
      <c r="G252" s="22">
        <v>0</v>
      </c>
      <c r="H252" s="23">
        <v>0</v>
      </c>
      <c r="I252" s="270">
        <v>0</v>
      </c>
      <c r="J252" s="280">
        <v>0</v>
      </c>
    </row>
    <row r="253" spans="1:16" x14ac:dyDescent="0.25">
      <c r="A253" s="15" t="s">
        <v>116</v>
      </c>
      <c r="B253" s="15"/>
      <c r="C253" s="32">
        <v>6115</v>
      </c>
      <c r="D253" s="89">
        <v>5139</v>
      </c>
      <c r="E253" s="22">
        <v>0</v>
      </c>
      <c r="F253" s="109">
        <v>0</v>
      </c>
      <c r="G253" s="22">
        <v>0</v>
      </c>
      <c r="H253" s="23">
        <v>0</v>
      </c>
      <c r="I253" s="270">
        <v>0</v>
      </c>
      <c r="J253" s="280">
        <v>0</v>
      </c>
    </row>
    <row r="254" spans="1:16" x14ac:dyDescent="0.25">
      <c r="A254" s="15" t="s">
        <v>167</v>
      </c>
      <c r="B254" s="15"/>
      <c r="C254" s="32">
        <v>6115</v>
      </c>
      <c r="D254" s="89">
        <v>5153</v>
      </c>
      <c r="E254" s="22">
        <v>0</v>
      </c>
      <c r="F254" s="109">
        <v>0</v>
      </c>
      <c r="G254" s="22">
        <v>0</v>
      </c>
      <c r="H254" s="23">
        <v>0</v>
      </c>
      <c r="I254" s="270">
        <v>0</v>
      </c>
      <c r="J254" s="280">
        <v>0</v>
      </c>
    </row>
    <row r="255" spans="1:16" x14ac:dyDescent="0.25">
      <c r="A255" s="15" t="s">
        <v>105</v>
      </c>
      <c r="B255" s="15"/>
      <c r="C255" s="32">
        <v>6115</v>
      </c>
      <c r="D255" s="89">
        <v>5164</v>
      </c>
      <c r="E255" s="22">
        <v>0</v>
      </c>
      <c r="F255" s="109">
        <v>0</v>
      </c>
      <c r="G255" s="22">
        <v>0</v>
      </c>
      <c r="H255" s="23">
        <v>0</v>
      </c>
      <c r="I255" s="270">
        <v>0</v>
      </c>
      <c r="J255" s="280">
        <v>0</v>
      </c>
    </row>
    <row r="256" spans="1:16" x14ac:dyDescent="0.25">
      <c r="A256" s="15" t="s">
        <v>108</v>
      </c>
      <c r="B256" s="15"/>
      <c r="C256" s="32">
        <v>6115</v>
      </c>
      <c r="D256" s="89">
        <v>5169</v>
      </c>
      <c r="E256" s="22">
        <v>0</v>
      </c>
      <c r="F256" s="109">
        <v>0</v>
      </c>
      <c r="G256" s="22">
        <v>0</v>
      </c>
      <c r="H256" s="23">
        <v>0</v>
      </c>
      <c r="I256" s="270">
        <v>0</v>
      </c>
      <c r="J256" s="280">
        <v>0</v>
      </c>
    </row>
    <row r="257" spans="1:16" x14ac:dyDescent="0.25">
      <c r="A257" s="15" t="s">
        <v>170</v>
      </c>
      <c r="B257" s="15"/>
      <c r="C257" s="32">
        <v>6115</v>
      </c>
      <c r="D257" s="89">
        <v>5173</v>
      </c>
      <c r="E257" s="22">
        <v>0</v>
      </c>
      <c r="F257" s="109">
        <v>0</v>
      </c>
      <c r="G257" s="22">
        <v>0</v>
      </c>
      <c r="H257" s="23">
        <v>0</v>
      </c>
      <c r="I257" s="270">
        <v>0</v>
      </c>
      <c r="J257" s="280">
        <v>0</v>
      </c>
    </row>
    <row r="258" spans="1:16" x14ac:dyDescent="0.25">
      <c r="A258" s="15" t="s">
        <v>175</v>
      </c>
      <c r="B258" s="15"/>
      <c r="C258" s="32">
        <v>6115</v>
      </c>
      <c r="D258" s="89">
        <v>5175</v>
      </c>
      <c r="E258" s="22">
        <v>0</v>
      </c>
      <c r="F258" s="109">
        <v>0</v>
      </c>
      <c r="G258" s="22">
        <v>0</v>
      </c>
      <c r="H258" s="23">
        <v>0</v>
      </c>
      <c r="I258" s="270">
        <v>0</v>
      </c>
      <c r="J258" s="280">
        <v>0</v>
      </c>
    </row>
    <row r="259" spans="1:16" x14ac:dyDescent="0.25">
      <c r="A259" s="91" t="s">
        <v>277</v>
      </c>
      <c r="B259" s="92"/>
      <c r="C259" s="93"/>
      <c r="D259" s="94"/>
      <c r="E259" s="95">
        <f t="shared" ref="E259:J259" si="33">SUM(E250:E258)</f>
        <v>0</v>
      </c>
      <c r="F259" s="96">
        <f t="shared" si="33"/>
        <v>0</v>
      </c>
      <c r="G259" s="95">
        <f t="shared" si="33"/>
        <v>0</v>
      </c>
      <c r="H259" s="96">
        <f t="shared" si="33"/>
        <v>0</v>
      </c>
      <c r="I259" s="133">
        <f>SUM(I250:I258)</f>
        <v>0</v>
      </c>
      <c r="J259" s="162">
        <f t="shared" si="33"/>
        <v>0</v>
      </c>
    </row>
    <row r="260" spans="1:16" s="49" customFormat="1" x14ac:dyDescent="0.25">
      <c r="A260" s="44" t="s">
        <v>162</v>
      </c>
      <c r="B260" s="44"/>
      <c r="C260" s="45">
        <v>6117</v>
      </c>
      <c r="D260" s="97">
        <v>5021</v>
      </c>
      <c r="E260" s="25">
        <v>0</v>
      </c>
      <c r="F260" s="34">
        <v>0</v>
      </c>
      <c r="G260" s="25">
        <v>0</v>
      </c>
      <c r="H260" s="34">
        <v>0</v>
      </c>
      <c r="I260" s="271">
        <v>0</v>
      </c>
      <c r="J260" s="281">
        <v>0</v>
      </c>
      <c r="K260" s="36"/>
      <c r="L260" s="36"/>
      <c r="M260" s="36"/>
      <c r="N260" s="36"/>
      <c r="O260" s="108"/>
      <c r="P260" s="108"/>
    </row>
    <row r="261" spans="1:16" s="49" customFormat="1" x14ac:dyDescent="0.25">
      <c r="A261" s="44" t="s">
        <v>116</v>
      </c>
      <c r="B261" s="44"/>
      <c r="C261" s="45">
        <v>6117</v>
      </c>
      <c r="D261" s="97">
        <v>5139</v>
      </c>
      <c r="E261" s="25">
        <v>0</v>
      </c>
      <c r="F261" s="34">
        <v>0</v>
      </c>
      <c r="G261" s="25">
        <v>0</v>
      </c>
      <c r="H261" s="34">
        <v>0</v>
      </c>
      <c r="I261" s="271">
        <v>0</v>
      </c>
      <c r="J261" s="281">
        <v>0</v>
      </c>
      <c r="K261" s="36"/>
      <c r="L261" s="36"/>
      <c r="M261" s="36"/>
      <c r="N261" s="36"/>
      <c r="O261" s="108"/>
      <c r="P261" s="108"/>
    </row>
    <row r="262" spans="1:16" s="49" customFormat="1" x14ac:dyDescent="0.25">
      <c r="A262" s="44" t="s">
        <v>232</v>
      </c>
      <c r="B262" s="44"/>
      <c r="C262" s="45">
        <v>6117</v>
      </c>
      <c r="D262" s="97">
        <v>5155</v>
      </c>
      <c r="E262" s="25">
        <v>0</v>
      </c>
      <c r="F262" s="34">
        <v>0</v>
      </c>
      <c r="G262" s="25">
        <v>0</v>
      </c>
      <c r="H262" s="34">
        <v>0</v>
      </c>
      <c r="I262" s="271">
        <v>0</v>
      </c>
      <c r="J262" s="281">
        <v>0</v>
      </c>
      <c r="K262" s="36"/>
      <c r="L262" s="36"/>
      <c r="M262" s="36"/>
      <c r="N262" s="36"/>
      <c r="O262" s="108"/>
      <c r="P262" s="108"/>
    </row>
    <row r="263" spans="1:16" s="49" customFormat="1" x14ac:dyDescent="0.25">
      <c r="A263" s="44" t="s">
        <v>170</v>
      </c>
      <c r="B263" s="44"/>
      <c r="C263" s="45">
        <v>6117</v>
      </c>
      <c r="D263" s="97">
        <v>5173</v>
      </c>
      <c r="E263" s="25">
        <v>0</v>
      </c>
      <c r="F263" s="34">
        <v>0</v>
      </c>
      <c r="G263" s="25">
        <v>0</v>
      </c>
      <c r="H263" s="34">
        <v>0</v>
      </c>
      <c r="I263" s="271">
        <v>0</v>
      </c>
      <c r="J263" s="281">
        <v>0</v>
      </c>
      <c r="K263" s="36"/>
      <c r="L263" s="36"/>
      <c r="M263" s="36"/>
      <c r="N263" s="36"/>
      <c r="O263" s="108"/>
      <c r="P263" s="108"/>
    </row>
    <row r="264" spans="1:16" s="49" customFormat="1" x14ac:dyDescent="0.25">
      <c r="A264" s="44" t="s">
        <v>175</v>
      </c>
      <c r="B264" s="44"/>
      <c r="C264" s="45">
        <v>6117</v>
      </c>
      <c r="D264" s="97">
        <v>5175</v>
      </c>
      <c r="E264" s="25">
        <v>0</v>
      </c>
      <c r="F264" s="34">
        <v>0</v>
      </c>
      <c r="G264" s="25">
        <v>0</v>
      </c>
      <c r="H264" s="34">
        <v>0</v>
      </c>
      <c r="I264" s="271">
        <v>0</v>
      </c>
      <c r="J264" s="281">
        <v>0</v>
      </c>
      <c r="K264" s="36"/>
      <c r="L264" s="36"/>
      <c r="M264" s="36"/>
      <c r="N264" s="36"/>
      <c r="O264" s="108"/>
      <c r="P264" s="108"/>
    </row>
    <row r="265" spans="1:16" x14ac:dyDescent="0.25">
      <c r="A265" s="91" t="s">
        <v>278</v>
      </c>
      <c r="B265" s="92"/>
      <c r="C265" s="93"/>
      <c r="D265" s="94"/>
      <c r="E265" s="95">
        <f t="shared" ref="E265:J265" si="34">SUM(E260:E264)</f>
        <v>0</v>
      </c>
      <c r="F265" s="96">
        <f t="shared" si="34"/>
        <v>0</v>
      </c>
      <c r="G265" s="95">
        <f t="shared" si="34"/>
        <v>0</v>
      </c>
      <c r="H265" s="96">
        <f t="shared" si="34"/>
        <v>0</v>
      </c>
      <c r="I265" s="133">
        <f t="shared" si="34"/>
        <v>0</v>
      </c>
      <c r="J265" s="162">
        <f t="shared" si="34"/>
        <v>0</v>
      </c>
      <c r="O265" s="125"/>
    </row>
    <row r="266" spans="1:16" x14ac:dyDescent="0.25">
      <c r="A266" s="15" t="s">
        <v>116</v>
      </c>
      <c r="B266" s="15"/>
      <c r="C266" s="32">
        <v>6149</v>
      </c>
      <c r="D266" s="89">
        <v>5139</v>
      </c>
      <c r="E266" s="22">
        <v>0</v>
      </c>
      <c r="F266" s="109">
        <v>0</v>
      </c>
      <c r="G266" s="22">
        <v>0</v>
      </c>
      <c r="H266" s="23">
        <v>0</v>
      </c>
      <c r="I266" s="270">
        <v>0</v>
      </c>
      <c r="J266" s="280">
        <v>0</v>
      </c>
    </row>
    <row r="267" spans="1:16" x14ac:dyDescent="0.25">
      <c r="A267" s="15" t="s">
        <v>108</v>
      </c>
      <c r="B267" s="15"/>
      <c r="C267" s="32">
        <v>6149</v>
      </c>
      <c r="D267" s="89">
        <v>5169</v>
      </c>
      <c r="E267" s="22">
        <v>0</v>
      </c>
      <c r="F267" s="109">
        <v>0</v>
      </c>
      <c r="G267" s="22">
        <v>0</v>
      </c>
      <c r="H267" s="23">
        <v>0</v>
      </c>
      <c r="I267" s="270">
        <v>0</v>
      </c>
      <c r="J267" s="280">
        <v>0</v>
      </c>
    </row>
    <row r="268" spans="1:16" s="132" customFormat="1" x14ac:dyDescent="0.25">
      <c r="A268" s="126" t="s">
        <v>279</v>
      </c>
      <c r="B268" s="127"/>
      <c r="C268" s="128"/>
      <c r="D268" s="129"/>
      <c r="E268" s="133">
        <f t="shared" ref="E268:J268" si="35">SUM(E266:E267)</f>
        <v>0</v>
      </c>
      <c r="F268" s="96">
        <f>SUM(F266:F267)</f>
        <v>0</v>
      </c>
      <c r="G268" s="133">
        <f t="shared" si="35"/>
        <v>0</v>
      </c>
      <c r="H268" s="96">
        <f t="shared" si="35"/>
        <v>0</v>
      </c>
      <c r="I268" s="133">
        <f t="shared" si="35"/>
        <v>0</v>
      </c>
      <c r="J268" s="162">
        <f t="shared" si="35"/>
        <v>0</v>
      </c>
      <c r="K268" s="130"/>
      <c r="L268" s="130"/>
      <c r="M268" s="130"/>
      <c r="N268" s="130"/>
      <c r="O268" s="131"/>
      <c r="P268" s="131"/>
    </row>
    <row r="269" spans="1:16" x14ac:dyDescent="0.25">
      <c r="A269" s="15" t="s">
        <v>225</v>
      </c>
      <c r="B269" s="15"/>
      <c r="C269" s="32">
        <v>6171</v>
      </c>
      <c r="D269" s="89">
        <v>5011</v>
      </c>
      <c r="E269" s="25">
        <v>670000</v>
      </c>
      <c r="F269" s="34">
        <v>666965</v>
      </c>
      <c r="G269" s="25">
        <v>720000</v>
      </c>
      <c r="H269" s="34">
        <v>732200</v>
      </c>
      <c r="I269" s="271">
        <v>805000</v>
      </c>
      <c r="J269" s="281">
        <v>0</v>
      </c>
    </row>
    <row r="270" spans="1:16" x14ac:dyDescent="0.25">
      <c r="A270" s="15" t="s">
        <v>162</v>
      </c>
      <c r="B270" s="15"/>
      <c r="C270" s="32">
        <v>6171</v>
      </c>
      <c r="D270" s="89">
        <v>5021</v>
      </c>
      <c r="E270" s="25">
        <v>0</v>
      </c>
      <c r="F270" s="34">
        <v>0</v>
      </c>
      <c r="G270" s="25">
        <v>60000</v>
      </c>
      <c r="H270" s="34">
        <v>45000</v>
      </c>
      <c r="I270" s="271">
        <v>45000</v>
      </c>
      <c r="J270" s="281">
        <v>0</v>
      </c>
    </row>
    <row r="271" spans="1:16" x14ac:dyDescent="0.25">
      <c r="A271" s="15" t="s">
        <v>273</v>
      </c>
      <c r="B271" s="15"/>
      <c r="C271" s="32">
        <v>6171</v>
      </c>
      <c r="D271" s="89">
        <v>5031</v>
      </c>
      <c r="E271" s="25">
        <v>168000</v>
      </c>
      <c r="F271" s="34">
        <v>160804</v>
      </c>
      <c r="G271" s="25">
        <v>180000</v>
      </c>
      <c r="H271" s="34">
        <v>182375</v>
      </c>
      <c r="I271" s="271">
        <v>202000</v>
      </c>
      <c r="J271" s="281">
        <v>0</v>
      </c>
    </row>
    <row r="272" spans="1:16" x14ac:dyDescent="0.25">
      <c r="A272" s="15" t="s">
        <v>274</v>
      </c>
      <c r="B272" s="15"/>
      <c r="C272" s="32">
        <v>6171</v>
      </c>
      <c r="D272" s="89">
        <v>5032</v>
      </c>
      <c r="E272" s="25">
        <v>61000</v>
      </c>
      <c r="F272" s="34">
        <v>57245</v>
      </c>
      <c r="G272" s="25">
        <v>64800</v>
      </c>
      <c r="H272" s="34">
        <v>64893</v>
      </c>
      <c r="I272" s="271">
        <v>73000</v>
      </c>
      <c r="J272" s="281">
        <v>0</v>
      </c>
    </row>
    <row r="273" spans="1:16" x14ac:dyDescent="0.25">
      <c r="A273" s="15" t="s">
        <v>280</v>
      </c>
      <c r="B273" s="15"/>
      <c r="C273" s="32">
        <v>6171</v>
      </c>
      <c r="D273" s="89">
        <v>5038</v>
      </c>
      <c r="E273" s="25">
        <v>7000</v>
      </c>
      <c r="F273" s="34">
        <v>6494</v>
      </c>
      <c r="G273" s="25">
        <v>7100</v>
      </c>
      <c r="H273" s="34">
        <v>7284</v>
      </c>
      <c r="I273" s="271">
        <v>7500</v>
      </c>
      <c r="J273" s="281">
        <v>0</v>
      </c>
    </row>
    <row r="274" spans="1:16" x14ac:dyDescent="0.25">
      <c r="A274" s="15" t="s">
        <v>171</v>
      </c>
      <c r="B274" s="15"/>
      <c r="C274" s="32">
        <v>6171</v>
      </c>
      <c r="D274" s="89">
        <v>5136</v>
      </c>
      <c r="E274" s="25">
        <v>15000</v>
      </c>
      <c r="F274" s="34">
        <v>3188</v>
      </c>
      <c r="G274" s="25">
        <v>10000</v>
      </c>
      <c r="H274" s="34">
        <v>12046</v>
      </c>
      <c r="I274" s="271">
        <v>12000</v>
      </c>
      <c r="J274" s="281">
        <v>0</v>
      </c>
      <c r="O274" s="12" t="s">
        <v>281</v>
      </c>
    </row>
    <row r="275" spans="1:16" x14ac:dyDescent="0.25">
      <c r="A275" s="15" t="s">
        <v>132</v>
      </c>
      <c r="B275" s="15"/>
      <c r="C275" s="32">
        <v>6171</v>
      </c>
      <c r="D275" s="89">
        <v>5137</v>
      </c>
      <c r="E275" s="25">
        <v>30000</v>
      </c>
      <c r="F275" s="34">
        <v>32545</v>
      </c>
      <c r="G275" s="25">
        <v>200000</v>
      </c>
      <c r="H275" s="34">
        <v>25529</v>
      </c>
      <c r="I275" s="271">
        <v>200000</v>
      </c>
      <c r="J275" s="281">
        <v>0</v>
      </c>
      <c r="K275" s="4" t="s">
        <v>358</v>
      </c>
      <c r="L275" s="4" t="s">
        <v>358</v>
      </c>
      <c r="P275" s="12" t="s">
        <v>282</v>
      </c>
    </row>
    <row r="276" spans="1:16" x14ac:dyDescent="0.25">
      <c r="A276" s="15" t="s">
        <v>116</v>
      </c>
      <c r="B276" s="15"/>
      <c r="C276" s="32">
        <v>6171</v>
      </c>
      <c r="D276" s="89">
        <v>5139</v>
      </c>
      <c r="E276" s="25">
        <v>40000</v>
      </c>
      <c r="F276" s="34">
        <v>63860.25</v>
      </c>
      <c r="G276" s="25">
        <v>60000</v>
      </c>
      <c r="H276" s="34">
        <v>25685</v>
      </c>
      <c r="I276" s="271">
        <v>26000</v>
      </c>
      <c r="J276" s="281">
        <v>0</v>
      </c>
      <c r="N276" s="4" t="s">
        <v>283</v>
      </c>
    </row>
    <row r="277" spans="1:16" x14ac:dyDescent="0.25">
      <c r="A277" s="15" t="s">
        <v>167</v>
      </c>
      <c r="B277" s="15"/>
      <c r="C277" s="32">
        <v>6171</v>
      </c>
      <c r="D277" s="89">
        <v>5153</v>
      </c>
      <c r="E277" s="25">
        <v>40000</v>
      </c>
      <c r="F277" s="34">
        <v>22536</v>
      </c>
      <c r="G277" s="25">
        <v>40000</v>
      </c>
      <c r="H277" s="34">
        <v>41340</v>
      </c>
      <c r="I277" s="271">
        <v>42000</v>
      </c>
      <c r="J277" s="281">
        <v>0</v>
      </c>
    </row>
    <row r="278" spans="1:16" x14ac:dyDescent="0.25">
      <c r="A278" s="15" t="s">
        <v>168</v>
      </c>
      <c r="B278" s="15"/>
      <c r="C278" s="32">
        <v>6171</v>
      </c>
      <c r="D278" s="89">
        <v>5154</v>
      </c>
      <c r="E278" s="25">
        <v>40000</v>
      </c>
      <c r="F278" s="34">
        <v>36419</v>
      </c>
      <c r="G278" s="25">
        <v>40000</v>
      </c>
      <c r="H278" s="34">
        <v>39295</v>
      </c>
      <c r="I278" s="271">
        <v>40000</v>
      </c>
      <c r="J278" s="281">
        <v>0</v>
      </c>
    </row>
    <row r="279" spans="1:16" x14ac:dyDescent="0.25">
      <c r="A279" s="15" t="s">
        <v>173</v>
      </c>
      <c r="B279" s="15"/>
      <c r="C279" s="32">
        <v>6171</v>
      </c>
      <c r="D279" s="89">
        <v>5161</v>
      </c>
      <c r="E279" s="25">
        <v>12000</v>
      </c>
      <c r="F279" s="34">
        <v>8436</v>
      </c>
      <c r="G279" s="25">
        <v>12000</v>
      </c>
      <c r="H279" s="34">
        <v>7437</v>
      </c>
      <c r="I279" s="271">
        <v>10000</v>
      </c>
      <c r="J279" s="281">
        <v>0</v>
      </c>
    </row>
    <row r="280" spans="1:16" x14ac:dyDescent="0.25">
      <c r="A280" s="15" t="s">
        <v>137</v>
      </c>
      <c r="B280" s="15"/>
      <c r="C280" s="32">
        <v>6171</v>
      </c>
      <c r="D280" s="89">
        <v>5162</v>
      </c>
      <c r="E280" s="25">
        <v>55000</v>
      </c>
      <c r="F280" s="34">
        <v>53004.52</v>
      </c>
      <c r="G280" s="25">
        <v>53000</v>
      </c>
      <c r="H280" s="34">
        <v>43104</v>
      </c>
      <c r="I280" s="271">
        <v>50000</v>
      </c>
      <c r="J280" s="281">
        <v>0</v>
      </c>
    </row>
    <row r="281" spans="1:16" x14ac:dyDescent="0.25">
      <c r="A281" s="15" t="s">
        <v>233</v>
      </c>
      <c r="B281" s="15"/>
      <c r="C281" s="32">
        <v>6171</v>
      </c>
      <c r="D281" s="89">
        <v>5163</v>
      </c>
      <c r="E281" s="25">
        <v>59000</v>
      </c>
      <c r="F281" s="34">
        <v>62329</v>
      </c>
      <c r="G281" s="25">
        <v>64000</v>
      </c>
      <c r="H281" s="34">
        <v>64520</v>
      </c>
      <c r="I281" s="271">
        <v>65000</v>
      </c>
      <c r="J281" s="281">
        <v>0</v>
      </c>
    </row>
    <row r="282" spans="1:16" x14ac:dyDescent="0.25">
      <c r="A282" s="15" t="s">
        <v>105</v>
      </c>
      <c r="B282" s="15"/>
      <c r="C282" s="32">
        <v>6171</v>
      </c>
      <c r="D282" s="89">
        <v>5164</v>
      </c>
      <c r="E282" s="25">
        <v>0</v>
      </c>
      <c r="F282" s="34">
        <v>0</v>
      </c>
      <c r="G282" s="25">
        <v>0</v>
      </c>
      <c r="H282" s="34">
        <v>16007</v>
      </c>
      <c r="I282" s="271">
        <v>17000</v>
      </c>
      <c r="J282" s="281">
        <v>0</v>
      </c>
    </row>
    <row r="283" spans="1:16" x14ac:dyDescent="0.25">
      <c r="A283" s="15" t="s">
        <v>284</v>
      </c>
      <c r="B283" s="15"/>
      <c r="C283" s="32">
        <v>6171</v>
      </c>
      <c r="D283" s="89">
        <v>5166</v>
      </c>
      <c r="E283" s="25">
        <v>25000</v>
      </c>
      <c r="F283" s="34">
        <v>12000</v>
      </c>
      <c r="G283" s="25">
        <v>25000</v>
      </c>
      <c r="H283" s="34">
        <v>24000</v>
      </c>
      <c r="I283" s="271">
        <v>24000</v>
      </c>
      <c r="J283" s="281">
        <v>0</v>
      </c>
    </row>
    <row r="284" spans="1:16" x14ac:dyDescent="0.25">
      <c r="A284" s="15" t="s">
        <v>266</v>
      </c>
      <c r="B284" s="15"/>
      <c r="C284" s="32">
        <v>6171</v>
      </c>
      <c r="D284" s="89">
        <v>5167</v>
      </c>
      <c r="E284" s="25">
        <v>5000</v>
      </c>
      <c r="F284" s="34">
        <v>0</v>
      </c>
      <c r="G284" s="25">
        <v>5000</v>
      </c>
      <c r="H284" s="34">
        <v>2000</v>
      </c>
      <c r="I284" s="271">
        <v>8109</v>
      </c>
      <c r="J284" s="281">
        <v>0</v>
      </c>
    </row>
    <row r="285" spans="1:16" x14ac:dyDescent="0.25">
      <c r="A285" s="15" t="s">
        <v>108</v>
      </c>
      <c r="B285" s="15"/>
      <c r="C285" s="32">
        <v>6171</v>
      </c>
      <c r="D285" s="89">
        <v>5169</v>
      </c>
      <c r="E285" s="25">
        <v>120000</v>
      </c>
      <c r="F285" s="34">
        <v>96618</v>
      </c>
      <c r="G285" s="25">
        <v>50000</v>
      </c>
      <c r="H285" s="34">
        <v>66816</v>
      </c>
      <c r="I285" s="271">
        <v>75000</v>
      </c>
      <c r="J285" s="281">
        <v>0</v>
      </c>
      <c r="P285" s="12" t="s">
        <v>285</v>
      </c>
    </row>
    <row r="286" spans="1:16" x14ac:dyDescent="0.25">
      <c r="A286" s="15" t="s">
        <v>122</v>
      </c>
      <c r="B286" s="15"/>
      <c r="C286" s="32">
        <v>6171</v>
      </c>
      <c r="D286" s="89">
        <v>5171</v>
      </c>
      <c r="E286" s="25">
        <v>50000</v>
      </c>
      <c r="F286" s="34">
        <v>33854</v>
      </c>
      <c r="G286" s="25">
        <v>50000</v>
      </c>
      <c r="H286" s="34">
        <v>0</v>
      </c>
      <c r="I286" s="271">
        <v>50000</v>
      </c>
      <c r="J286" s="281">
        <v>0</v>
      </c>
    </row>
    <row r="287" spans="1:16" x14ac:dyDescent="0.25">
      <c r="A287" s="15" t="s">
        <v>169</v>
      </c>
      <c r="B287" s="15"/>
      <c r="C287" s="32">
        <v>6171</v>
      </c>
      <c r="D287" s="89">
        <v>5172</v>
      </c>
      <c r="E287" s="25">
        <v>10000</v>
      </c>
      <c r="F287" s="34">
        <v>11906</v>
      </c>
      <c r="G287" s="25">
        <v>15000</v>
      </c>
      <c r="H287" s="34">
        <v>33686</v>
      </c>
      <c r="I287" s="271">
        <v>15000</v>
      </c>
      <c r="J287" s="281">
        <v>0</v>
      </c>
      <c r="P287" s="134" t="s">
        <v>286</v>
      </c>
    </row>
    <row r="288" spans="1:16" x14ac:dyDescent="0.25">
      <c r="A288" s="15" t="s">
        <v>287</v>
      </c>
      <c r="B288" s="15"/>
      <c r="C288" s="32">
        <v>6171</v>
      </c>
      <c r="D288" s="89">
        <v>5168</v>
      </c>
      <c r="E288" s="25">
        <v>20000</v>
      </c>
      <c r="F288" s="34">
        <v>42209</v>
      </c>
      <c r="G288" s="25">
        <v>20000</v>
      </c>
      <c r="H288" s="34">
        <v>62763</v>
      </c>
      <c r="I288" s="271">
        <v>60000</v>
      </c>
      <c r="J288" s="281">
        <v>0</v>
      </c>
    </row>
    <row r="289" spans="1:16" x14ac:dyDescent="0.25">
      <c r="A289" s="15" t="s">
        <v>288</v>
      </c>
      <c r="B289" s="15"/>
      <c r="C289" s="32">
        <v>6171</v>
      </c>
      <c r="D289" s="89">
        <v>5182</v>
      </c>
      <c r="E289" s="25">
        <v>0</v>
      </c>
      <c r="F289" s="34">
        <v>0</v>
      </c>
      <c r="G289" s="25">
        <v>0</v>
      </c>
      <c r="H289" s="34">
        <v>0</v>
      </c>
      <c r="I289" s="271">
        <v>0</v>
      </c>
      <c r="J289" s="281">
        <v>0</v>
      </c>
    </row>
    <row r="290" spans="1:16" x14ac:dyDescent="0.25">
      <c r="A290" s="15" t="s">
        <v>208</v>
      </c>
      <c r="B290" s="15"/>
      <c r="C290" s="32">
        <v>6171</v>
      </c>
      <c r="D290" s="89">
        <v>5222</v>
      </c>
      <c r="E290" s="25">
        <v>20000</v>
      </c>
      <c r="F290" s="34">
        <v>24245</v>
      </c>
      <c r="G290" s="25">
        <v>30000</v>
      </c>
      <c r="H290" s="34">
        <v>13224</v>
      </c>
      <c r="I290" s="271">
        <v>14000</v>
      </c>
      <c r="J290" s="281">
        <v>0</v>
      </c>
    </row>
    <row r="291" spans="1:16" x14ac:dyDescent="0.25">
      <c r="A291" s="15" t="s">
        <v>289</v>
      </c>
      <c r="B291" s="15"/>
      <c r="C291" s="32">
        <v>6171</v>
      </c>
      <c r="D291" s="89">
        <v>5229</v>
      </c>
      <c r="E291" s="25">
        <v>20000</v>
      </c>
      <c r="F291" s="34">
        <v>13656.4</v>
      </c>
      <c r="G291" s="25">
        <v>20000</v>
      </c>
      <c r="H291" s="34">
        <v>15163</v>
      </c>
      <c r="I291" s="271">
        <v>20000</v>
      </c>
      <c r="J291" s="281">
        <v>0</v>
      </c>
    </row>
    <row r="292" spans="1:16" x14ac:dyDescent="0.25">
      <c r="A292" s="15" t="s">
        <v>396</v>
      </c>
      <c r="B292" s="15"/>
      <c r="C292" s="32">
        <v>6171</v>
      </c>
      <c r="D292" s="89">
        <v>5213</v>
      </c>
      <c r="E292" s="25">
        <v>0</v>
      </c>
      <c r="F292" s="34">
        <v>0</v>
      </c>
      <c r="G292" s="25">
        <v>0</v>
      </c>
      <c r="H292" s="34">
        <v>2000</v>
      </c>
      <c r="I292" s="271">
        <v>2000</v>
      </c>
      <c r="J292" s="281">
        <v>0</v>
      </c>
      <c r="O292" s="12" t="s">
        <v>194</v>
      </c>
    </row>
    <row r="293" spans="1:16" x14ac:dyDescent="0.25">
      <c r="A293" s="15" t="s">
        <v>290</v>
      </c>
      <c r="B293" s="15"/>
      <c r="C293" s="32">
        <v>6171</v>
      </c>
      <c r="D293" s="89">
        <v>5321</v>
      </c>
      <c r="E293" s="25">
        <v>10000</v>
      </c>
      <c r="F293" s="34">
        <v>9000</v>
      </c>
      <c r="G293" s="25">
        <v>10000</v>
      </c>
      <c r="H293" s="34">
        <v>13000</v>
      </c>
      <c r="I293" s="271">
        <v>13000</v>
      </c>
      <c r="J293" s="281">
        <v>0</v>
      </c>
      <c r="N293" s="4" t="s">
        <v>291</v>
      </c>
    </row>
    <row r="294" spans="1:16" x14ac:dyDescent="0.25">
      <c r="A294" s="15" t="s">
        <v>241</v>
      </c>
      <c r="B294" s="15"/>
      <c r="C294" s="32">
        <v>6171</v>
      </c>
      <c r="D294" s="89">
        <v>5329</v>
      </c>
      <c r="E294" s="25">
        <v>0</v>
      </c>
      <c r="F294" s="34">
        <v>0</v>
      </c>
      <c r="G294" s="25">
        <v>0</v>
      </c>
      <c r="H294" s="34">
        <v>0</v>
      </c>
      <c r="I294" s="271">
        <v>0</v>
      </c>
      <c r="J294" s="281">
        <v>0</v>
      </c>
    </row>
    <row r="295" spans="1:16" x14ac:dyDescent="0.25">
      <c r="A295" s="15" t="s">
        <v>110</v>
      </c>
      <c r="B295" s="15"/>
      <c r="C295" s="32">
        <v>6171</v>
      </c>
      <c r="D295" s="89">
        <v>5361</v>
      </c>
      <c r="E295" s="25">
        <v>5000</v>
      </c>
      <c r="F295" s="34">
        <v>0</v>
      </c>
      <c r="G295" s="25">
        <v>0</v>
      </c>
      <c r="H295" s="34">
        <v>0</v>
      </c>
      <c r="I295" s="271">
        <v>0</v>
      </c>
      <c r="J295" s="281">
        <v>0</v>
      </c>
    </row>
    <row r="296" spans="1:16" x14ac:dyDescent="0.25">
      <c r="A296" s="15" t="s">
        <v>126</v>
      </c>
      <c r="B296" s="15"/>
      <c r="C296" s="32">
        <v>6171</v>
      </c>
      <c r="D296" s="89">
        <v>5362</v>
      </c>
      <c r="E296" s="25">
        <v>20000</v>
      </c>
      <c r="F296" s="34">
        <v>50650</v>
      </c>
      <c r="G296" s="25">
        <v>0</v>
      </c>
      <c r="H296" s="34">
        <v>7050</v>
      </c>
      <c r="I296" s="271">
        <v>10000</v>
      </c>
      <c r="J296" s="281">
        <v>0</v>
      </c>
    </row>
    <row r="297" spans="1:16" x14ac:dyDescent="0.25">
      <c r="A297" s="15" t="s">
        <v>169</v>
      </c>
      <c r="B297" s="15"/>
      <c r="C297" s="32">
        <v>6171</v>
      </c>
      <c r="D297" s="89">
        <v>6111</v>
      </c>
      <c r="E297" s="25">
        <v>0</v>
      </c>
      <c r="F297" s="34">
        <v>60379</v>
      </c>
      <c r="G297" s="25">
        <v>10000</v>
      </c>
      <c r="H297" s="34">
        <v>0</v>
      </c>
      <c r="I297" s="271">
        <v>20000</v>
      </c>
      <c r="J297" s="281">
        <v>0</v>
      </c>
    </row>
    <row r="298" spans="1:16" x14ac:dyDescent="0.25">
      <c r="A298" s="15" t="s">
        <v>292</v>
      </c>
      <c r="B298" s="15"/>
      <c r="C298" s="32">
        <v>6171</v>
      </c>
      <c r="D298" s="89">
        <v>6119</v>
      </c>
      <c r="E298" s="25">
        <v>0</v>
      </c>
      <c r="F298" s="34">
        <v>0</v>
      </c>
      <c r="G298" s="25">
        <v>0</v>
      </c>
      <c r="H298" s="34">
        <v>0</v>
      </c>
      <c r="I298" s="271">
        <v>0</v>
      </c>
      <c r="J298" s="281">
        <v>0</v>
      </c>
      <c r="P298" s="12" t="s">
        <v>293</v>
      </c>
    </row>
    <row r="299" spans="1:16" x14ac:dyDescent="0.25">
      <c r="A299" s="15" t="s">
        <v>129</v>
      </c>
      <c r="B299" s="15"/>
      <c r="C299" s="32">
        <v>6171</v>
      </c>
      <c r="D299" s="89">
        <v>6121</v>
      </c>
      <c r="E299" s="25">
        <v>0</v>
      </c>
      <c r="F299" s="34">
        <v>0</v>
      </c>
      <c r="G299" s="25">
        <v>0</v>
      </c>
      <c r="H299" s="34">
        <v>0</v>
      </c>
      <c r="I299" s="271">
        <v>0</v>
      </c>
      <c r="J299" s="281">
        <v>0</v>
      </c>
    </row>
    <row r="300" spans="1:16" x14ac:dyDescent="0.25">
      <c r="A300" s="15" t="s">
        <v>245</v>
      </c>
      <c r="B300" s="15"/>
      <c r="C300" s="32">
        <v>6171</v>
      </c>
      <c r="D300" s="89">
        <v>6123</v>
      </c>
      <c r="E300" s="25">
        <v>0</v>
      </c>
      <c r="F300" s="34">
        <v>0</v>
      </c>
      <c r="G300" s="25">
        <v>0</v>
      </c>
      <c r="H300" s="34">
        <v>0</v>
      </c>
      <c r="I300" s="271">
        <v>0</v>
      </c>
      <c r="J300" s="281">
        <v>0</v>
      </c>
    </row>
    <row r="301" spans="1:16" x14ac:dyDescent="0.25">
      <c r="A301" s="91" t="s">
        <v>294</v>
      </c>
      <c r="B301" s="92"/>
      <c r="C301" s="93"/>
      <c r="D301" s="94"/>
      <c r="E301" s="95">
        <f t="shared" ref="E301:J301" si="36">SUM(E269:E300)</f>
        <v>1502000</v>
      </c>
      <c r="F301" s="96">
        <f t="shared" si="36"/>
        <v>1528343.17</v>
      </c>
      <c r="G301" s="95">
        <f t="shared" si="36"/>
        <v>1745900</v>
      </c>
      <c r="H301" s="96">
        <f t="shared" si="36"/>
        <v>1546417</v>
      </c>
      <c r="I301" s="133">
        <f>SUM(I269:I300)</f>
        <v>1905609</v>
      </c>
      <c r="J301" s="162">
        <f t="shared" si="36"/>
        <v>0</v>
      </c>
    </row>
    <row r="302" spans="1:16" x14ac:dyDescent="0.25">
      <c r="A302" s="15" t="s">
        <v>233</v>
      </c>
      <c r="B302" s="15"/>
      <c r="C302" s="32">
        <v>6310</v>
      </c>
      <c r="D302" s="89">
        <v>5163</v>
      </c>
      <c r="E302" s="22">
        <v>20000</v>
      </c>
      <c r="F302" s="23">
        <v>19463</v>
      </c>
      <c r="G302" s="22">
        <v>20000</v>
      </c>
      <c r="H302" s="23">
        <v>20346.599999999999</v>
      </c>
      <c r="I302" s="270">
        <v>21000</v>
      </c>
      <c r="J302" s="280">
        <v>0</v>
      </c>
    </row>
    <row r="303" spans="1:16" x14ac:dyDescent="0.25">
      <c r="A303" s="91" t="s">
        <v>99</v>
      </c>
      <c r="B303" s="92"/>
      <c r="C303" s="93"/>
      <c r="D303" s="94"/>
      <c r="E303" s="95">
        <f t="shared" ref="E303:J303" si="37">E302</f>
        <v>20000</v>
      </c>
      <c r="F303" s="96">
        <f t="shared" si="37"/>
        <v>19463</v>
      </c>
      <c r="G303" s="95">
        <f t="shared" si="37"/>
        <v>20000</v>
      </c>
      <c r="H303" s="96">
        <f t="shared" si="37"/>
        <v>20346.599999999999</v>
      </c>
      <c r="I303" s="133">
        <f t="shared" si="37"/>
        <v>21000</v>
      </c>
      <c r="J303" s="162">
        <f t="shared" si="37"/>
        <v>0</v>
      </c>
    </row>
    <row r="304" spans="1:16" x14ac:dyDescent="0.25">
      <c r="A304" s="44" t="s">
        <v>295</v>
      </c>
      <c r="B304" s="44"/>
      <c r="C304" s="45">
        <v>6330</v>
      </c>
      <c r="D304" s="97">
        <v>5345</v>
      </c>
      <c r="E304" s="22">
        <v>0</v>
      </c>
      <c r="F304" s="109">
        <v>0</v>
      </c>
      <c r="G304" s="22">
        <v>0</v>
      </c>
      <c r="H304" s="23">
        <v>0</v>
      </c>
      <c r="I304" s="270">
        <v>0</v>
      </c>
      <c r="J304" s="280">
        <v>0</v>
      </c>
    </row>
    <row r="305" spans="1:15" x14ac:dyDescent="0.25">
      <c r="A305" s="91" t="s">
        <v>296</v>
      </c>
      <c r="B305" s="92"/>
      <c r="C305" s="93"/>
      <c r="D305" s="94"/>
      <c r="E305" s="135">
        <f t="shared" ref="E305:J305" si="38">E304</f>
        <v>0</v>
      </c>
      <c r="F305" s="136">
        <f t="shared" si="38"/>
        <v>0</v>
      </c>
      <c r="G305" s="95">
        <f t="shared" si="38"/>
        <v>0</v>
      </c>
      <c r="H305" s="96">
        <f t="shared" si="38"/>
        <v>0</v>
      </c>
      <c r="I305" s="133">
        <f t="shared" si="38"/>
        <v>0</v>
      </c>
      <c r="J305" s="162">
        <f t="shared" si="38"/>
        <v>0</v>
      </c>
    </row>
    <row r="306" spans="1:15" x14ac:dyDescent="0.25">
      <c r="A306" s="15" t="s">
        <v>126</v>
      </c>
      <c r="B306" s="15"/>
      <c r="C306" s="32">
        <v>6399</v>
      </c>
      <c r="D306" s="89">
        <v>5362</v>
      </c>
      <c r="E306" s="22">
        <v>0</v>
      </c>
      <c r="F306" s="23">
        <v>0</v>
      </c>
      <c r="G306" s="22">
        <v>0</v>
      </c>
      <c r="H306" s="23">
        <v>0</v>
      </c>
      <c r="I306" s="270">
        <v>0</v>
      </c>
      <c r="J306" s="280">
        <v>0</v>
      </c>
    </row>
    <row r="307" spans="1:15" x14ac:dyDescent="0.25">
      <c r="A307" s="121" t="s">
        <v>127</v>
      </c>
      <c r="B307" s="121"/>
      <c r="C307" s="123">
        <v>6399</v>
      </c>
      <c r="D307" s="124">
        <v>5363</v>
      </c>
      <c r="E307" s="22">
        <v>0</v>
      </c>
      <c r="F307" s="137">
        <v>0</v>
      </c>
      <c r="G307" s="22">
        <v>0</v>
      </c>
      <c r="H307" s="137">
        <v>0</v>
      </c>
      <c r="I307" s="270">
        <v>0</v>
      </c>
      <c r="J307" s="280">
        <v>0</v>
      </c>
    </row>
    <row r="308" spans="1:15" ht="14.25" customHeight="1" x14ac:dyDescent="0.25">
      <c r="A308" s="91" t="s">
        <v>297</v>
      </c>
      <c r="B308" s="92"/>
      <c r="C308" s="93"/>
      <c r="D308" s="94"/>
      <c r="E308" s="95">
        <f t="shared" ref="E308:J308" si="39">E306+E307</f>
        <v>0</v>
      </c>
      <c r="F308" s="96">
        <f t="shared" si="39"/>
        <v>0</v>
      </c>
      <c r="G308" s="95">
        <f t="shared" si="39"/>
        <v>0</v>
      </c>
      <c r="H308" s="96">
        <f t="shared" si="39"/>
        <v>0</v>
      </c>
      <c r="I308" s="133">
        <f t="shared" si="39"/>
        <v>0</v>
      </c>
      <c r="J308" s="162">
        <f t="shared" si="39"/>
        <v>0</v>
      </c>
    </row>
    <row r="309" spans="1:15" x14ac:dyDescent="0.25">
      <c r="A309" s="122" t="s">
        <v>397</v>
      </c>
      <c r="B309" s="121"/>
      <c r="C309" s="123">
        <v>6402</v>
      </c>
      <c r="D309" s="124">
        <v>5364</v>
      </c>
      <c r="E309" s="22">
        <v>0</v>
      </c>
      <c r="F309" s="137">
        <v>2999</v>
      </c>
      <c r="G309" s="22">
        <v>0</v>
      </c>
      <c r="H309" s="137">
        <v>25264</v>
      </c>
      <c r="I309" s="270">
        <v>0</v>
      </c>
      <c r="J309" s="280">
        <v>0</v>
      </c>
      <c r="O309" s="12" t="s">
        <v>299</v>
      </c>
    </row>
    <row r="310" spans="1:15" x14ac:dyDescent="0.25">
      <c r="A310" s="122" t="s">
        <v>300</v>
      </c>
      <c r="B310" s="121"/>
      <c r="C310" s="123">
        <v>6402</v>
      </c>
      <c r="D310" s="124">
        <v>5366</v>
      </c>
      <c r="E310" s="22">
        <v>0</v>
      </c>
      <c r="F310" s="137">
        <v>0</v>
      </c>
      <c r="G310" s="22">
        <v>0</v>
      </c>
      <c r="H310" s="137">
        <v>0</v>
      </c>
      <c r="I310" s="270">
        <v>0</v>
      </c>
      <c r="J310" s="280">
        <v>0</v>
      </c>
    </row>
    <row r="311" spans="1:15" ht="14.25" customHeight="1" x14ac:dyDescent="0.25">
      <c r="A311" s="91" t="s">
        <v>298</v>
      </c>
      <c r="B311" s="92"/>
      <c r="C311" s="93"/>
      <c r="D311" s="94"/>
      <c r="E311" s="95">
        <f t="shared" ref="E311:J311" si="40">E309+E310</f>
        <v>0</v>
      </c>
      <c r="F311" s="96">
        <f t="shared" si="40"/>
        <v>2999</v>
      </c>
      <c r="G311" s="95">
        <f t="shared" si="40"/>
        <v>0</v>
      </c>
      <c r="H311" s="96">
        <f t="shared" si="40"/>
        <v>25264</v>
      </c>
      <c r="I311" s="133">
        <f t="shared" si="40"/>
        <v>0</v>
      </c>
      <c r="J311" s="162">
        <f t="shared" si="40"/>
        <v>0</v>
      </c>
    </row>
    <row r="312" spans="1:15" x14ac:dyDescent="0.25">
      <c r="A312" s="15" t="s">
        <v>399</v>
      </c>
      <c r="B312" s="15"/>
      <c r="C312" s="32">
        <v>6409</v>
      </c>
      <c r="D312" s="89">
        <v>5909</v>
      </c>
      <c r="E312" s="22">
        <v>0</v>
      </c>
      <c r="F312" s="34">
        <v>0</v>
      </c>
      <c r="G312" s="22">
        <v>0</v>
      </c>
      <c r="H312" s="34">
        <v>54514</v>
      </c>
      <c r="I312" s="270">
        <v>0</v>
      </c>
      <c r="J312" s="280">
        <v>0</v>
      </c>
    </row>
    <row r="313" spans="1:15" x14ac:dyDescent="0.25">
      <c r="A313" s="15" t="s">
        <v>233</v>
      </c>
      <c r="B313" s="15"/>
      <c r="C313" s="32">
        <v>6409</v>
      </c>
      <c r="D313" s="89">
        <v>5163</v>
      </c>
      <c r="E313" s="22">
        <v>0</v>
      </c>
      <c r="F313" s="34">
        <v>0</v>
      </c>
      <c r="G313" s="22">
        <v>0</v>
      </c>
      <c r="H313" s="34">
        <v>0</v>
      </c>
      <c r="I313" s="270">
        <v>0</v>
      </c>
      <c r="J313" s="280">
        <v>0</v>
      </c>
    </row>
    <row r="314" spans="1:15" x14ac:dyDescent="0.25">
      <c r="A314" s="15" t="s">
        <v>108</v>
      </c>
      <c r="B314" s="15"/>
      <c r="C314" s="32">
        <v>6409</v>
      </c>
      <c r="D314" s="89">
        <v>5169</v>
      </c>
      <c r="E314" s="22">
        <v>0</v>
      </c>
      <c r="F314" s="23">
        <v>0</v>
      </c>
      <c r="G314" s="22">
        <v>0</v>
      </c>
      <c r="H314" s="23">
        <v>0</v>
      </c>
      <c r="I314" s="270">
        <v>0</v>
      </c>
      <c r="J314" s="280">
        <v>0</v>
      </c>
    </row>
    <row r="315" spans="1:15" ht="15.75" thickBot="1" x14ac:dyDescent="0.3">
      <c r="A315" s="91" t="s">
        <v>398</v>
      </c>
      <c r="B315" s="92"/>
      <c r="C315" s="93"/>
      <c r="D315" s="94"/>
      <c r="E315" s="138">
        <f t="shared" ref="E315:J315" si="41">E312+E313+E314</f>
        <v>0</v>
      </c>
      <c r="F315" s="139">
        <f t="shared" si="41"/>
        <v>0</v>
      </c>
      <c r="G315" s="138">
        <f t="shared" si="41"/>
        <v>0</v>
      </c>
      <c r="H315" s="139">
        <f t="shared" si="41"/>
        <v>54514</v>
      </c>
      <c r="I315" s="297">
        <f>I312+I313+I314</f>
        <v>0</v>
      </c>
      <c r="J315" s="168">
        <f t="shared" si="41"/>
        <v>0</v>
      </c>
    </row>
    <row r="316" spans="1:15" ht="14.25" customHeight="1" thickTop="1" thickBot="1" x14ac:dyDescent="0.3">
      <c r="A316" s="15"/>
      <c r="B316" s="15"/>
      <c r="C316" s="140"/>
      <c r="D316" s="140"/>
      <c r="E316" s="13"/>
      <c r="F316" s="14"/>
      <c r="G316" s="13"/>
      <c r="H316" s="303"/>
      <c r="I316" s="13"/>
      <c r="J316" s="13"/>
    </row>
    <row r="317" spans="1:15" ht="20.25" thickTop="1" thickBot="1" x14ac:dyDescent="0.35">
      <c r="A317" s="141" t="s">
        <v>301</v>
      </c>
      <c r="B317" s="142"/>
      <c r="C317" s="143"/>
      <c r="D317" s="143"/>
      <c r="E317" s="144">
        <f>E9+E11+E13+E21+E28+E35+E38+E58+E95+E104+E117+E140+E150+E192+E196+E200+E204+E206+E229+E239+E249+E259+E268+E301+E303+E305+E308+E311+E315+E265+E212+E210</f>
        <v>24977800</v>
      </c>
      <c r="F317" s="145">
        <f>F9+F11+F13+F21+F28+F35+F38+F58+F95+F104+F117+F140+F150+F192+F196+F200+F204+F206+F229+F239+F249+F259+F268+F301+F303+F305+F308+F311+F315+F212+F265+F210</f>
        <v>18063500.579999998</v>
      </c>
      <c r="G317" s="144">
        <f>G9+G11+G13+G21+G28+G35+G38+G58+G95+G104+G117+G140+G150+G192+G196+G200+G204+G206+G229+G239+G249+G259+G268+G301+G303+G305+G308+G311+G315+G265+G212+G210</f>
        <v>30669873</v>
      </c>
      <c r="H317" s="145">
        <f>H9+H11+H13+H21+H28+H35+H38+H46+H58+H95+H104+H106+H117+H140+H150+H192+H196+H200+H204+H206+H207+H229+H239+H249+H259+H268+H301+H303+H305+H308+H311+H315+H212+H265</f>
        <v>24053563.820000004</v>
      </c>
      <c r="I317" s="289">
        <f>I9+I11+I13+I21+I28+I35+I38+I46+I58+I95+I104+I106+I117+I140+I150+I192+I196+I200+I204+I206+I208+I229+I239+I249+I259+I268+I301+I303+I305+I308+I311+I315+I265+I212+I210</f>
        <v>33904587</v>
      </c>
      <c r="J317" s="290">
        <f>J9+J11+J13+J21+J28+J35+J38+J58+J95+J104+J117+J140+J150+J192+J196+J200+J204+J206+J229+J239+J249+J259+J268+J301+J303+J305+J308+J311+J315+J265+J212+J210</f>
        <v>0</v>
      </c>
    </row>
    <row r="318" spans="1:15" ht="15.75" thickTop="1" x14ac:dyDescent="0.25">
      <c r="E318" s="80"/>
      <c r="F318" s="79">
        <f>F317-E317</f>
        <v>-6914299.4200000018</v>
      </c>
      <c r="G318" s="80"/>
      <c r="H318" s="79">
        <f>H317-G317</f>
        <v>-6616309.179999996</v>
      </c>
      <c r="I318" s="80"/>
      <c r="J318" s="79">
        <f>J317-I317</f>
        <v>-33904587</v>
      </c>
    </row>
    <row r="319" spans="1:15" x14ac:dyDescent="0.25">
      <c r="E319" s="80"/>
      <c r="F319" s="79"/>
      <c r="G319" s="80"/>
      <c r="I319" s="80"/>
      <c r="J319" s="79"/>
    </row>
    <row r="320" spans="1:15" x14ac:dyDescent="0.25">
      <c r="E320" s="13"/>
      <c r="F320" s="14"/>
      <c r="G320" s="13"/>
      <c r="H320" s="303"/>
      <c r="I320" s="319"/>
      <c r="J320" s="14"/>
    </row>
    <row r="321" spans="1:10" x14ac:dyDescent="0.25">
      <c r="A321" s="301" t="s">
        <v>392</v>
      </c>
      <c r="B321" s="146">
        <v>12016599</v>
      </c>
      <c r="C321" s="147"/>
      <c r="E321" s="13"/>
      <c r="F321" s="14"/>
      <c r="G321" s="13"/>
      <c r="H321" s="303"/>
      <c r="I321" s="13"/>
      <c r="J321" s="14"/>
    </row>
    <row r="322" spans="1:10" x14ac:dyDescent="0.25">
      <c r="A322" s="15" t="s">
        <v>302</v>
      </c>
      <c r="B322" s="146">
        <f>'návrh - příjmy 2018'!H111</f>
        <v>21887988</v>
      </c>
      <c r="C322" s="147"/>
      <c r="E322" s="80"/>
    </row>
    <row r="323" spans="1:10" x14ac:dyDescent="0.25">
      <c r="A323" s="15" t="s">
        <v>303</v>
      </c>
      <c r="B323" s="146">
        <f>I317</f>
        <v>33904587</v>
      </c>
      <c r="C323" s="147"/>
      <c r="D323" s="337"/>
      <c r="F323" s="79"/>
      <c r="J323" s="79"/>
    </row>
    <row r="324" spans="1:10" x14ac:dyDescent="0.25">
      <c r="A324" s="15" t="s">
        <v>304</v>
      </c>
      <c r="B324" s="146">
        <v>0</v>
      </c>
      <c r="C324" s="147"/>
    </row>
    <row r="325" spans="1:10" ht="6.75" customHeight="1" x14ac:dyDescent="0.25">
      <c r="C325" s="148"/>
    </row>
    <row r="326" spans="1:10" ht="15.75" x14ac:dyDescent="0.25">
      <c r="A326" s="149" t="s">
        <v>305</v>
      </c>
      <c r="B326" s="150">
        <f>B321+B322-B323-B324</f>
        <v>0</v>
      </c>
      <c r="C326" s="151"/>
    </row>
    <row r="328" spans="1:10" x14ac:dyDescent="0.25">
      <c r="B328" s="152"/>
    </row>
  </sheetData>
  <sheetProtection selectLockedCells="1" selectUnlockedCells="1"/>
  <mergeCells count="4">
    <mergeCell ref="E1:F1"/>
    <mergeCell ref="A54:B54"/>
    <mergeCell ref="G1:H1"/>
    <mergeCell ref="I1:J1"/>
  </mergeCells>
  <pageMargins left="0.31527777777777777" right="0.31527777777777777" top="0.39374999999999999" bottom="0.19652777777777777" header="0.51180555555555551" footer="0.51180555555555551"/>
  <pageSetup paperSize="9" scale="62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4"/>
  <sheetViews>
    <sheetView topLeftCell="A22" zoomScaleNormal="100" workbookViewId="0">
      <selection activeCell="B2" sqref="B2:J2"/>
    </sheetView>
  </sheetViews>
  <sheetFormatPr defaultRowHeight="15" x14ac:dyDescent="0.25"/>
  <cols>
    <col min="1" max="1" width="2.28515625" style="153" customWidth="1"/>
    <col min="2" max="2" width="45.7109375" customWidth="1"/>
    <col min="3" max="4" width="12.7109375" customWidth="1"/>
    <col min="5" max="5" width="12.7109375" style="2" customWidth="1"/>
    <col min="6" max="6" width="3.28515625" style="154" customWidth="1"/>
    <col min="7" max="7" width="45.7109375" customWidth="1"/>
    <col min="8" max="10" width="12.7109375" customWidth="1"/>
  </cols>
  <sheetData>
    <row r="1" spans="1:11" ht="12.75" customHeight="1" x14ac:dyDescent="0.25"/>
    <row r="2" spans="1:11" ht="30" x14ac:dyDescent="0.4">
      <c r="A2" s="153" t="s">
        <v>306</v>
      </c>
      <c r="B2" s="358" t="s">
        <v>449</v>
      </c>
      <c r="C2" s="358"/>
      <c r="D2" s="358"/>
      <c r="E2" s="358"/>
      <c r="F2" s="358"/>
      <c r="G2" s="358"/>
      <c r="H2" s="358"/>
      <c r="I2" s="358"/>
      <c r="J2" s="358"/>
    </row>
    <row r="3" spans="1:11" ht="6" customHeight="1" x14ac:dyDescent="0.3">
      <c r="B3" s="359"/>
      <c r="C3" s="359"/>
      <c r="D3" s="359"/>
      <c r="E3" s="359"/>
      <c r="F3" s="359"/>
      <c r="G3" s="359"/>
      <c r="H3" s="359"/>
      <c r="I3" s="359"/>
      <c r="J3" s="359"/>
    </row>
    <row r="4" spans="1:11" ht="35.25" x14ac:dyDescent="0.5">
      <c r="B4" s="360" t="s">
        <v>387</v>
      </c>
      <c r="C4" s="360"/>
      <c r="D4" s="360"/>
      <c r="E4" s="360"/>
      <c r="F4" s="360"/>
      <c r="G4" s="360"/>
      <c r="H4" s="360"/>
      <c r="I4" s="360"/>
      <c r="J4" s="360"/>
    </row>
    <row r="5" spans="1:11" ht="27.75" customHeight="1" thickBot="1" x14ac:dyDescent="0.3">
      <c r="B5" s="155"/>
      <c r="C5" s="155"/>
      <c r="D5" s="155"/>
      <c r="E5" s="156"/>
      <c r="F5" s="157"/>
      <c r="G5" s="155"/>
      <c r="H5" s="155"/>
      <c r="I5" s="155"/>
      <c r="J5" s="155"/>
    </row>
    <row r="6" spans="1:11" s="74" customFormat="1" ht="29.25" thickTop="1" thickBot="1" x14ac:dyDescent="0.45">
      <c r="A6" s="158"/>
      <c r="B6" s="361" t="s">
        <v>307</v>
      </c>
      <c r="C6" s="361"/>
      <c r="D6" s="361"/>
      <c r="E6" s="361"/>
      <c r="F6" s="159"/>
      <c r="G6" s="362" t="s">
        <v>308</v>
      </c>
      <c r="H6" s="362"/>
      <c r="I6" s="362"/>
      <c r="J6" s="362"/>
    </row>
    <row r="7" spans="1:11" ht="9.75" customHeight="1" thickTop="1" thickBot="1" x14ac:dyDescent="0.3">
      <c r="E7" s="13"/>
    </row>
    <row r="8" spans="1:11" ht="17.100000000000001" customHeight="1" thickTop="1" x14ac:dyDescent="0.25">
      <c r="C8" s="356">
        <v>2017</v>
      </c>
      <c r="D8" s="357"/>
      <c r="E8" s="231">
        <v>2018</v>
      </c>
      <c r="H8" s="356">
        <v>2017</v>
      </c>
      <c r="I8" s="357"/>
      <c r="J8" s="231">
        <v>2018</v>
      </c>
    </row>
    <row r="9" spans="1:11" ht="17.100000000000001" customHeight="1" thickBot="1" x14ac:dyDescent="0.3">
      <c r="C9" s="204" t="s">
        <v>4</v>
      </c>
      <c r="D9" s="205" t="s">
        <v>5</v>
      </c>
      <c r="E9" s="193" t="s">
        <v>4</v>
      </c>
      <c r="H9" s="204" t="s">
        <v>4</v>
      </c>
      <c r="I9" s="205" t="s">
        <v>5</v>
      </c>
      <c r="J9" s="193" t="s">
        <v>4</v>
      </c>
    </row>
    <row r="10" spans="1:11" ht="15.75" thickTop="1" x14ac:dyDescent="0.25">
      <c r="A10" s="153" t="s">
        <v>309</v>
      </c>
      <c r="B10" s="194" t="s">
        <v>6</v>
      </c>
      <c r="C10" s="206">
        <f>'návrh - příjmy 2018'!F4</f>
        <v>3140000</v>
      </c>
      <c r="D10" s="207">
        <f>'návrh - příjmy 2018'!G4</f>
        <v>3392572</v>
      </c>
      <c r="E10" s="228">
        <f>'návrh - příjmy 2018'!H4</f>
        <v>3400000</v>
      </c>
      <c r="F10" s="160"/>
      <c r="G10" s="213" t="s">
        <v>114</v>
      </c>
      <c r="H10" s="221">
        <f>'návrh - výdaje 2018 '!G9</f>
        <v>441000</v>
      </c>
      <c r="I10" s="222">
        <f>'návrh - výdaje 2018 '!H9</f>
        <v>41301</v>
      </c>
      <c r="J10" s="161">
        <f>'návrh - výdaje 2018 '!I9</f>
        <v>141000</v>
      </c>
      <c r="K10" s="176"/>
    </row>
    <row r="11" spans="1:11" x14ac:dyDescent="0.25">
      <c r="A11" s="153" t="s">
        <v>309</v>
      </c>
      <c r="B11" s="195" t="s">
        <v>7</v>
      </c>
      <c r="C11" s="208">
        <f>'návrh - příjmy 2018'!F5</f>
        <v>340000</v>
      </c>
      <c r="D11" s="209">
        <f>'návrh - příjmy 2018'!G5</f>
        <v>289555</v>
      </c>
      <c r="E11" s="229">
        <f>'návrh - příjmy 2018'!H5</f>
        <v>290000</v>
      </c>
      <c r="F11" s="160"/>
      <c r="G11" s="214" t="s">
        <v>49</v>
      </c>
      <c r="H11" s="223">
        <f>'návrh - výdaje 2018 '!G11</f>
        <v>40000</v>
      </c>
      <c r="I11" s="224">
        <f>'návrh - výdaje 2018 '!H11</f>
        <v>15851</v>
      </c>
      <c r="J11" s="162">
        <f>'návrh - výdaje 2018 '!I11</f>
        <v>50000</v>
      </c>
      <c r="K11" s="176"/>
    </row>
    <row r="12" spans="1:11" x14ac:dyDescent="0.25">
      <c r="A12" s="153" t="s">
        <v>309</v>
      </c>
      <c r="B12" s="195" t="s">
        <v>8</v>
      </c>
      <c r="C12" s="208">
        <f>'návrh - příjmy 2018'!F6</f>
        <v>330000</v>
      </c>
      <c r="D12" s="209">
        <f>'návrh - příjmy 2018'!G6</f>
        <v>339175</v>
      </c>
      <c r="E12" s="229">
        <f>'návrh - příjmy 2018'!H6</f>
        <v>340000</v>
      </c>
      <c r="F12" s="160"/>
      <c r="G12" s="214" t="s">
        <v>60</v>
      </c>
      <c r="H12" s="223">
        <f>'návrh - výdaje 2018 '!G21</f>
        <v>2240000</v>
      </c>
      <c r="I12" s="224">
        <f>'návrh - výdaje 2018 '!H21</f>
        <v>639948.65999999992</v>
      </c>
      <c r="J12" s="162">
        <f>'návrh - výdaje 2018 '!I21</f>
        <v>1966000</v>
      </c>
      <c r="K12" s="176"/>
    </row>
    <row r="13" spans="1:11" x14ac:dyDescent="0.25">
      <c r="A13" s="153" t="s">
        <v>309</v>
      </c>
      <c r="B13" s="195" t="s">
        <v>9</v>
      </c>
      <c r="C13" s="208">
        <f>'návrh - příjmy 2018'!F7</f>
        <v>3400000</v>
      </c>
      <c r="D13" s="209">
        <f>'návrh - příjmy 2018'!G7</f>
        <v>3553420</v>
      </c>
      <c r="E13" s="229">
        <f>'návrh - příjmy 2018'!H7</f>
        <v>3600000</v>
      </c>
      <c r="F13" s="160"/>
      <c r="G13" s="214" t="s">
        <v>62</v>
      </c>
      <c r="H13" s="223">
        <f>'návrh - výdaje 2018 '!G28</f>
        <v>1950000</v>
      </c>
      <c r="I13" s="224">
        <f>'návrh - výdaje 2018 '!H28</f>
        <v>0</v>
      </c>
      <c r="J13" s="162">
        <f>'návrh - výdaje 2018 '!I28</f>
        <v>3100000</v>
      </c>
      <c r="K13" s="176"/>
    </row>
    <row r="14" spans="1:11" x14ac:dyDescent="0.25">
      <c r="A14" s="153" t="s">
        <v>309</v>
      </c>
      <c r="B14" s="195" t="s">
        <v>11</v>
      </c>
      <c r="C14" s="208">
        <f>'návrh - příjmy 2018'!F9</f>
        <v>6600000</v>
      </c>
      <c r="D14" s="209">
        <f>'návrh - příjmy 2018'!G9</f>
        <v>7200899</v>
      </c>
      <c r="E14" s="229">
        <f>'návrh - příjmy 2018'!H9</f>
        <v>8200000</v>
      </c>
      <c r="F14" s="160"/>
      <c r="G14" s="214" t="s">
        <v>140</v>
      </c>
      <c r="H14" s="223">
        <f>'návrh - výdaje 2018 '!G35</f>
        <v>8360000</v>
      </c>
      <c r="I14" s="224">
        <f>'návrh - výdaje 2018 '!H35</f>
        <v>6150226.3899999997</v>
      </c>
      <c r="J14" s="162">
        <f>'návrh - výdaje 2018 '!I35</f>
        <v>8720000</v>
      </c>
      <c r="K14" s="176"/>
    </row>
    <row r="15" spans="1:11" x14ac:dyDescent="0.25">
      <c r="B15" s="195" t="s">
        <v>310</v>
      </c>
      <c r="C15" s="208">
        <f>'návrh - příjmy 2018'!F10</f>
        <v>0</v>
      </c>
      <c r="D15" s="209">
        <f>'návrh - příjmy 2018'!G10</f>
        <v>0</v>
      </c>
      <c r="E15" s="229">
        <f>'návrh - příjmy 2018'!H10</f>
        <v>0</v>
      </c>
      <c r="F15" s="160"/>
      <c r="G15" s="214" t="s">
        <v>142</v>
      </c>
      <c r="H15" s="223">
        <f>'návrh - výdaje 2018 '!G38</f>
        <v>60000</v>
      </c>
      <c r="I15" s="224">
        <f>'návrh - výdaje 2018 '!H38</f>
        <v>177398.66</v>
      </c>
      <c r="J15" s="162">
        <f>'návrh - výdaje 2018 '!I38</f>
        <v>150000</v>
      </c>
      <c r="K15" s="176"/>
    </row>
    <row r="16" spans="1:11" x14ac:dyDescent="0.25">
      <c r="B16" s="195" t="s">
        <v>312</v>
      </c>
      <c r="C16" s="208">
        <f>'návrh - příjmy 2018'!F11</f>
        <v>4000</v>
      </c>
      <c r="D16" s="209">
        <f>'návrh - příjmy 2018'!G11</f>
        <v>7222</v>
      </c>
      <c r="E16" s="229">
        <f>'návrh - příjmy 2018'!H11</f>
        <v>5000</v>
      </c>
      <c r="F16" s="160"/>
      <c r="G16" s="214" t="s">
        <v>435</v>
      </c>
      <c r="H16" s="223">
        <f>'návrh - výdaje 2018 '!G46</f>
        <v>0</v>
      </c>
      <c r="I16" s="224">
        <f>'návrh - výdaje 2018 '!H46</f>
        <v>0</v>
      </c>
      <c r="J16" s="162">
        <f>'návrh - výdaje 2018 '!I46</f>
        <v>302000</v>
      </c>
      <c r="K16" s="176"/>
    </row>
    <row r="17" spans="1:14" x14ac:dyDescent="0.25">
      <c r="A17" s="153" t="s">
        <v>309</v>
      </c>
      <c r="B17" s="195" t="s">
        <v>14</v>
      </c>
      <c r="C17" s="208">
        <f>'návrh - příjmy 2018'!F12</f>
        <v>680000</v>
      </c>
      <c r="D17" s="209">
        <f>'návrh - příjmy 2018'!G12</f>
        <v>691154</v>
      </c>
      <c r="E17" s="229">
        <f>'návrh - příjmy 2018'!H12</f>
        <v>690000</v>
      </c>
      <c r="F17" s="160"/>
      <c r="G17" s="214" t="s">
        <v>311</v>
      </c>
      <c r="H17" s="223">
        <f>'návrh - výdaje 2018 '!G58</f>
        <v>3313000</v>
      </c>
      <c r="I17" s="224">
        <f>'návrh - výdaje 2018 '!H58</f>
        <v>3294272</v>
      </c>
      <c r="J17" s="162">
        <f>'návrh - výdaje 2018 '!I58</f>
        <v>3375000</v>
      </c>
      <c r="K17" s="176"/>
    </row>
    <row r="18" spans="1:14" x14ac:dyDescent="0.25">
      <c r="A18" s="153" t="s">
        <v>309</v>
      </c>
      <c r="B18" s="195" t="s">
        <v>15</v>
      </c>
      <c r="C18" s="208">
        <f>'návrh - příjmy 2018'!F13</f>
        <v>45000</v>
      </c>
      <c r="D18" s="209">
        <f>'návrh - příjmy 2018'!G13</f>
        <v>42400</v>
      </c>
      <c r="E18" s="229">
        <f>'návrh - příjmy 2018'!H13</f>
        <v>43000</v>
      </c>
      <c r="F18" s="160"/>
      <c r="G18" s="215" t="s">
        <v>63</v>
      </c>
      <c r="H18" s="105">
        <f>'návrh - výdaje 2018 '!G73</f>
        <v>505000</v>
      </c>
      <c r="I18" s="225">
        <f>'návrh - výdaje 2018 '!H73</f>
        <v>562558.61</v>
      </c>
      <c r="J18" s="163">
        <f>'návrh - výdaje 2018 '!I73</f>
        <v>552800</v>
      </c>
      <c r="K18" s="176"/>
    </row>
    <row r="19" spans="1:14" x14ac:dyDescent="0.25">
      <c r="A19" s="153" t="s">
        <v>309</v>
      </c>
      <c r="B19" s="195" t="s">
        <v>17</v>
      </c>
      <c r="C19" s="208">
        <f>'návrh - příjmy 2018'!F14</f>
        <v>3500</v>
      </c>
      <c r="D19" s="209">
        <f>'návrh - příjmy 2018'!G14</f>
        <v>3793</v>
      </c>
      <c r="E19" s="229">
        <f>'návrh - příjmy 2018'!H14</f>
        <v>3500</v>
      </c>
      <c r="F19" s="160"/>
      <c r="G19" s="215" t="s">
        <v>64</v>
      </c>
      <c r="H19" s="105">
        <f>'návrh - výdaje 2018 '!G92</f>
        <v>598000</v>
      </c>
      <c r="I19" s="225">
        <f>'návrh - výdaje 2018 '!H92</f>
        <v>627460</v>
      </c>
      <c r="J19" s="163">
        <f>'návrh - výdaje 2018 '!I92</f>
        <v>713750</v>
      </c>
      <c r="K19" s="176"/>
    </row>
    <row r="20" spans="1:14" x14ac:dyDescent="0.25">
      <c r="A20" s="153" t="s">
        <v>309</v>
      </c>
      <c r="B20" s="195" t="s">
        <v>18</v>
      </c>
      <c r="C20" s="208">
        <f>'návrh - příjmy 2018'!F15</f>
        <v>40000</v>
      </c>
      <c r="D20" s="209">
        <f>'návrh - příjmy 2018'!G15</f>
        <v>35650</v>
      </c>
      <c r="E20" s="229">
        <f>'návrh - příjmy 2018'!H15</f>
        <v>36000</v>
      </c>
      <c r="F20" s="160"/>
      <c r="G20" s="214" t="s">
        <v>179</v>
      </c>
      <c r="H20" s="223">
        <f>H19+H18</f>
        <v>1103000</v>
      </c>
      <c r="I20" s="224">
        <f>I18+I19</f>
        <v>1190018.6099999999</v>
      </c>
      <c r="J20" s="162">
        <f>J19+J18</f>
        <v>1266550</v>
      </c>
      <c r="K20" s="176"/>
    </row>
    <row r="21" spans="1:14" x14ac:dyDescent="0.25">
      <c r="A21" s="153" t="s">
        <v>309</v>
      </c>
      <c r="B21" s="195" t="s">
        <v>19</v>
      </c>
      <c r="C21" s="208">
        <f>'návrh - příjmy 2018'!F16</f>
        <v>8000</v>
      </c>
      <c r="D21" s="209">
        <f>'návrh - příjmy 2018'!G16</f>
        <v>15160</v>
      </c>
      <c r="E21" s="229">
        <f>'návrh - příjmy 2018'!H16</f>
        <v>15000</v>
      </c>
      <c r="F21" s="160"/>
      <c r="G21" s="214" t="s">
        <v>198</v>
      </c>
      <c r="H21" s="223">
        <f>'návrh - výdaje 2018 '!G117</f>
        <v>156000</v>
      </c>
      <c r="I21" s="224">
        <f>'návrh - výdaje 2018 '!H117</f>
        <v>141223</v>
      </c>
      <c r="J21" s="162">
        <f>'návrh - výdaje 2018 '!I117</f>
        <v>343000</v>
      </c>
      <c r="K21" s="176"/>
    </row>
    <row r="22" spans="1:14" x14ac:dyDescent="0.25">
      <c r="A22" s="153" t="s">
        <v>309</v>
      </c>
      <c r="B22" s="195" t="s">
        <v>22</v>
      </c>
      <c r="C22" s="208">
        <f>'návrh - příjmy 2018'!F19</f>
        <v>180000</v>
      </c>
      <c r="D22" s="209">
        <f>'návrh - příjmy 2018'!G19</f>
        <v>245047</v>
      </c>
      <c r="E22" s="229">
        <f>'návrh - příjmy 2018'!H19</f>
        <v>0</v>
      </c>
      <c r="F22" s="160"/>
      <c r="G22" s="214" t="s">
        <v>187</v>
      </c>
      <c r="H22" s="223">
        <f>'návrh - výdaje 2018 '!G104</f>
        <v>1930000</v>
      </c>
      <c r="I22" s="224">
        <f>'návrh - výdaje 2018 '!H104</f>
        <v>2485145.9900000002</v>
      </c>
      <c r="J22" s="162">
        <f>'návrh - výdaje 2018 '!I104</f>
        <v>2720000</v>
      </c>
      <c r="K22" s="176"/>
      <c r="L22" s="49"/>
      <c r="N22">
        <f ca="1">SUM(N11:N23)</f>
        <v>0</v>
      </c>
    </row>
    <row r="23" spans="1:14" x14ac:dyDescent="0.25">
      <c r="A23" s="153" t="s">
        <v>309</v>
      </c>
      <c r="B23" s="195" t="s">
        <v>21</v>
      </c>
      <c r="C23" s="208">
        <f>'návrh - příjmy 2018'!F18</f>
        <v>60000</v>
      </c>
      <c r="D23" s="209">
        <f>'návrh - příjmy 2018'!G18</f>
        <v>90436</v>
      </c>
      <c r="E23" s="229">
        <f>'návrh - příjmy 2018'!H18</f>
        <v>90000</v>
      </c>
      <c r="F23" s="160"/>
      <c r="G23" s="214" t="s">
        <v>448</v>
      </c>
      <c r="H23" s="223">
        <f>'návrh - výdaje 2018 '!G106</f>
        <v>0</v>
      </c>
      <c r="I23" s="224">
        <f>'návrh - výdaje 2018 '!H106</f>
        <v>100000</v>
      </c>
      <c r="J23" s="162">
        <f>'návrh - výdaje 2018 '!I106</f>
        <v>100000</v>
      </c>
      <c r="K23" s="176"/>
    </row>
    <row r="24" spans="1:14" x14ac:dyDescent="0.25">
      <c r="A24" s="153" t="s">
        <v>309</v>
      </c>
      <c r="B24" s="195" t="s">
        <v>23</v>
      </c>
      <c r="C24" s="208">
        <f>'návrh - příjmy 2018'!F20</f>
        <v>40000</v>
      </c>
      <c r="D24" s="209">
        <f>'návrh - příjmy 2018'!G20</f>
        <v>14320</v>
      </c>
      <c r="E24" s="229">
        <f>'návrh - příjmy 2018'!H20</f>
        <v>15000</v>
      </c>
      <c r="F24" s="160"/>
      <c r="G24" s="215" t="s">
        <v>207</v>
      </c>
      <c r="H24" s="105">
        <f>'návrh - výdaje 2018 '!G133</f>
        <v>266000</v>
      </c>
      <c r="I24" s="225">
        <f>'návrh - výdaje 2018 '!H133</f>
        <v>429579</v>
      </c>
      <c r="J24" s="163">
        <f>'návrh - výdaje 2018 '!I133</f>
        <v>1468000</v>
      </c>
      <c r="K24" s="176"/>
    </row>
    <row r="25" spans="1:14" x14ac:dyDescent="0.25">
      <c r="A25" s="153" t="s">
        <v>309</v>
      </c>
      <c r="B25" s="195" t="s">
        <v>25</v>
      </c>
      <c r="C25" s="208">
        <f>'návrh - příjmy 2018'!F21</f>
        <v>1500000</v>
      </c>
      <c r="D25" s="209">
        <f>'návrh - příjmy 2018'!G21</f>
        <v>1591558</v>
      </c>
      <c r="E25" s="229">
        <f>'návrh - příjmy 2018'!H21</f>
        <v>1600000</v>
      </c>
      <c r="F25" s="160"/>
      <c r="G25" s="215" t="s">
        <v>74</v>
      </c>
      <c r="H25" s="105">
        <f>'návrh - výdaje 2018 '!G139</f>
        <v>110000</v>
      </c>
      <c r="I25" s="225">
        <f>'návrh - výdaje 2018 '!H139</f>
        <v>100000</v>
      </c>
      <c r="J25" s="163">
        <f>'návrh - výdaje 2018 '!I139</f>
        <v>130000</v>
      </c>
      <c r="K25" s="176"/>
    </row>
    <row r="26" spans="1:14" x14ac:dyDescent="0.25">
      <c r="A26" s="153" t="s">
        <v>309</v>
      </c>
      <c r="B26" s="195" t="s">
        <v>313</v>
      </c>
      <c r="C26" s="210">
        <f>'návrh - příjmy 2018'!F23</f>
        <v>270000</v>
      </c>
      <c r="D26" s="211">
        <f>'návrh - příjmy 2018'!G23</f>
        <v>270000</v>
      </c>
      <c r="E26" s="175">
        <f>'návrh - příjmy 2018'!H23</f>
        <v>282300</v>
      </c>
      <c r="F26" s="160"/>
      <c r="G26" s="214" t="s">
        <v>70</v>
      </c>
      <c r="H26" s="223">
        <f>H24+H25</f>
        <v>376000</v>
      </c>
      <c r="I26" s="224">
        <f>I24+I25</f>
        <v>529579</v>
      </c>
      <c r="J26" s="162">
        <f>J24+J25</f>
        <v>1598000</v>
      </c>
      <c r="K26" s="176"/>
    </row>
    <row r="27" spans="1:14" x14ac:dyDescent="0.25">
      <c r="B27" s="195" t="s">
        <v>29</v>
      </c>
      <c r="C27" s="210">
        <f>'návrh - příjmy 2018'!F30</f>
        <v>0</v>
      </c>
      <c r="D27" s="211">
        <f>'návrh - příjmy 2018'!G24</f>
        <v>1546762</v>
      </c>
      <c r="E27" s="175">
        <f>'návrh - příjmy 2018'!H24</f>
        <v>0</v>
      </c>
      <c r="F27" s="160"/>
      <c r="G27" s="214" t="s">
        <v>78</v>
      </c>
      <c r="H27" s="223">
        <f>'návrh - výdaje 2018 '!G150</f>
        <v>289000</v>
      </c>
      <c r="I27" s="224">
        <f>'návrh - výdaje 2018 '!H150</f>
        <v>184673.71</v>
      </c>
      <c r="J27" s="162">
        <f>'návrh - výdaje 2018 '!I150</f>
        <v>1200000</v>
      </c>
      <c r="K27" s="176"/>
    </row>
    <row r="28" spans="1:14" x14ac:dyDescent="0.25">
      <c r="B28" s="195" t="s">
        <v>375</v>
      </c>
      <c r="C28" s="210">
        <f>'návrh - příjmy 2018'!F22</f>
        <v>0</v>
      </c>
      <c r="D28" s="211">
        <f>'návrh - příjmy 2018'!G22</f>
        <v>36934</v>
      </c>
      <c r="E28" s="175">
        <f>'návrh - příjmy 2018'!H22</f>
        <v>0</v>
      </c>
      <c r="F28" s="160"/>
      <c r="G28" s="215" t="s">
        <v>219</v>
      </c>
      <c r="H28" s="105">
        <f>'návrh - výdaje 2018 '!G157</f>
        <v>1830000</v>
      </c>
      <c r="I28" s="225">
        <f>'návrh - výdaje 2018 '!H157</f>
        <v>1568885</v>
      </c>
      <c r="J28" s="163">
        <f>'návrh - výdaje 2018 '!I157</f>
        <v>770000</v>
      </c>
      <c r="K28" s="176"/>
    </row>
    <row r="29" spans="1:14" x14ac:dyDescent="0.25">
      <c r="B29" s="195" t="s">
        <v>376</v>
      </c>
      <c r="C29" s="210">
        <f>'návrh - příjmy 2018'!F26</f>
        <v>0</v>
      </c>
      <c r="D29" s="211">
        <f>'návrh - příjmy 2018'!G26</f>
        <v>59000</v>
      </c>
      <c r="E29" s="175">
        <f>'návrh - příjmy 2018'!H26</f>
        <v>0</v>
      </c>
      <c r="F29" s="160"/>
      <c r="G29" s="215" t="s">
        <v>81</v>
      </c>
      <c r="H29" s="105">
        <f>'návrh - výdaje 2018 '!G162</f>
        <v>10000</v>
      </c>
      <c r="I29" s="225">
        <f>'návrh - výdaje 2018 '!H162</f>
        <v>0</v>
      </c>
      <c r="J29" s="163">
        <f>'návrh - výdaje 2018 '!I162</f>
        <v>10000</v>
      </c>
      <c r="K29" s="176"/>
    </row>
    <row r="30" spans="1:14" x14ac:dyDescent="0.25">
      <c r="B30" s="265" t="s">
        <v>38</v>
      </c>
      <c r="C30" s="338">
        <v>0</v>
      </c>
      <c r="D30" s="339">
        <f>'návrh - příjmy 2018'!G31</f>
        <v>3215000</v>
      </c>
      <c r="E30" s="241">
        <v>0</v>
      </c>
      <c r="F30" s="160"/>
      <c r="G30" s="215" t="s">
        <v>222</v>
      </c>
      <c r="H30" s="105">
        <f>'návrh - výdaje 2018 '!G164</f>
        <v>220000</v>
      </c>
      <c r="I30" s="225">
        <f>'návrh - výdaje 2018 '!H164</f>
        <v>0</v>
      </c>
      <c r="J30" s="163">
        <f>'návrh - výdaje 2018 '!I163</f>
        <v>220000</v>
      </c>
      <c r="K30" s="176"/>
    </row>
    <row r="31" spans="1:14" x14ac:dyDescent="0.25">
      <c r="B31" s="265" t="s">
        <v>446</v>
      </c>
      <c r="C31" s="338">
        <v>0</v>
      </c>
      <c r="D31" s="339">
        <v>0</v>
      </c>
      <c r="E31" s="241">
        <f>'návrh - příjmy 2018'!H32</f>
        <v>735388</v>
      </c>
      <c r="F31" s="160"/>
      <c r="G31" s="215" t="s">
        <v>224</v>
      </c>
      <c r="H31" s="105">
        <f>'návrh - výdaje 2018 '!G168</f>
        <v>0</v>
      </c>
      <c r="I31" s="225">
        <f>'návrh - výdaje 2018 '!H168</f>
        <v>0</v>
      </c>
      <c r="J31" s="163">
        <f>'návrh - výdaje 2018 '!I168</f>
        <v>300000</v>
      </c>
      <c r="K31" s="176"/>
    </row>
    <row r="32" spans="1:14" ht="15.75" x14ac:dyDescent="0.25">
      <c r="A32" s="153" t="s">
        <v>309</v>
      </c>
      <c r="B32" s="196" t="s">
        <v>41</v>
      </c>
      <c r="C32" s="262">
        <f>SUM(C10:C29)</f>
        <v>16640500</v>
      </c>
      <c r="D32" s="264">
        <f>SUM(D10:D30)</f>
        <v>22640057</v>
      </c>
      <c r="E32" s="263">
        <f>SUM(E10:E31)</f>
        <v>19345188</v>
      </c>
      <c r="F32" s="160"/>
      <c r="G32" s="215" t="s">
        <v>314</v>
      </c>
      <c r="H32" s="105">
        <f>'návrh - výdaje 2018 '!G191</f>
        <v>2450873</v>
      </c>
      <c r="I32" s="225">
        <f>'návrh - výdaje 2018 '!H191</f>
        <v>2137231</v>
      </c>
      <c r="J32" s="163">
        <f>'návrh - výdaje 2018 '!I191</f>
        <v>1914428</v>
      </c>
      <c r="K32" s="176"/>
    </row>
    <row r="33" spans="1:11" x14ac:dyDescent="0.25">
      <c r="A33" s="153" t="s">
        <v>309</v>
      </c>
      <c r="B33" s="197" t="s">
        <v>46</v>
      </c>
      <c r="C33" s="233">
        <f>'návrh - příjmy 2018'!F37</f>
        <v>1160000</v>
      </c>
      <c r="D33" s="234">
        <f>'návrh - příjmy 2018'!G37</f>
        <v>436619</v>
      </c>
      <c r="E33" s="165">
        <f>'návrh - příjmy 2018'!H37</f>
        <v>1130000</v>
      </c>
      <c r="F33" s="160"/>
      <c r="G33" s="214" t="s">
        <v>249</v>
      </c>
      <c r="H33" s="267">
        <f>'návrh - výdaje 2018 '!G192</f>
        <v>4510873</v>
      </c>
      <c r="I33" s="224">
        <f>'návrh - výdaje 2018 '!H192</f>
        <v>3706116</v>
      </c>
      <c r="J33" s="268">
        <f>'návrh - výdaje 2018 '!I192</f>
        <v>3214428</v>
      </c>
      <c r="K33" s="176"/>
    </row>
    <row r="34" spans="1:11" x14ac:dyDescent="0.25">
      <c r="A34" s="153" t="s">
        <v>309</v>
      </c>
      <c r="B34" s="197" t="s">
        <v>49</v>
      </c>
      <c r="C34" s="233">
        <f>'návrh - příjmy 2018'!F39</f>
        <v>350000</v>
      </c>
      <c r="D34" s="234">
        <f>'návrh - příjmy 2018'!G39</f>
        <v>314533</v>
      </c>
      <c r="E34" s="165">
        <f>'návrh - příjmy 2018'!H39</f>
        <v>350000</v>
      </c>
      <c r="F34" s="160"/>
      <c r="G34" s="214" t="s">
        <v>251</v>
      </c>
      <c r="H34" s="223">
        <f>'návrh - výdaje 2018 '!G196</f>
        <v>2147000</v>
      </c>
      <c r="I34" s="224">
        <f>'návrh - výdaje 2018 '!H196</f>
        <v>2046141.2</v>
      </c>
      <c r="J34" s="162">
        <f>'návrh - výdaje 2018 '!I196</f>
        <v>1350000</v>
      </c>
      <c r="K34" s="176"/>
    </row>
    <row r="35" spans="1:11" x14ac:dyDescent="0.25">
      <c r="A35" s="153" t="s">
        <v>309</v>
      </c>
      <c r="B35" s="197" t="s">
        <v>62</v>
      </c>
      <c r="C35" s="233">
        <f>'návrh - příjmy 2018'!F49</f>
        <v>12000</v>
      </c>
      <c r="D35" s="234">
        <f>'návrh - příjmy 2018'!G49</f>
        <v>2150</v>
      </c>
      <c r="E35" s="165">
        <f>'návrh - příjmy 2018'!H49</f>
        <v>10000</v>
      </c>
      <c r="F35" s="160"/>
      <c r="G35" s="214" t="s">
        <v>92</v>
      </c>
      <c r="H35" s="223">
        <f>'návrh - výdaje 2018 '!G200</f>
        <v>50000</v>
      </c>
      <c r="I35" s="224">
        <f>'návrh - výdaje 2018 '!H200</f>
        <v>129907</v>
      </c>
      <c r="J35" s="162">
        <f>'návrh - výdaje 2018 '!I200</f>
        <v>250000</v>
      </c>
      <c r="K35" s="176"/>
    </row>
    <row r="36" spans="1:11" x14ac:dyDescent="0.25">
      <c r="B36" s="197" t="s">
        <v>140</v>
      </c>
      <c r="C36" s="233">
        <f>'návrh - příjmy 2018'!F51</f>
        <v>0</v>
      </c>
      <c r="D36" s="234">
        <f>'návrh - příjmy 2018'!G51</f>
        <v>16056</v>
      </c>
      <c r="E36" s="165">
        <f>'návrh - příjmy 2018'!H51</f>
        <v>16000</v>
      </c>
      <c r="F36" s="160"/>
      <c r="G36" s="214" t="s">
        <v>256</v>
      </c>
      <c r="H36" s="223">
        <f>'návrh - výdaje 2018 '!G204</f>
        <v>130000</v>
      </c>
      <c r="I36" s="224">
        <f>'návrh - výdaje 2018 '!H204</f>
        <v>41272</v>
      </c>
      <c r="J36" s="162">
        <f>'návrh - výdaje 2018 '!I204</f>
        <v>55000</v>
      </c>
      <c r="K36" s="176"/>
    </row>
    <row r="37" spans="1:11" x14ac:dyDescent="0.25">
      <c r="B37" s="197" t="s">
        <v>447</v>
      </c>
      <c r="C37" s="233">
        <f>'návrh - příjmy 2018'!F53</f>
        <v>0</v>
      </c>
      <c r="D37" s="234">
        <f>'návrh - příjmy 2018'!G53</f>
        <v>0</v>
      </c>
      <c r="E37" s="165">
        <f>'návrh - příjmy 2018'!H53</f>
        <v>117000</v>
      </c>
      <c r="F37" s="160"/>
      <c r="G37" s="216" t="s">
        <v>443</v>
      </c>
      <c r="H37" s="226">
        <f>'návrh - výdaje 2018 '!G206</f>
        <v>0</v>
      </c>
      <c r="I37" s="227">
        <f>'návrh - výdaje 2018 '!H206</f>
        <v>5000</v>
      </c>
      <c r="J37" s="167">
        <f>'návrh - výdaje 2018 '!I206</f>
        <v>5000</v>
      </c>
      <c r="K37" s="176"/>
    </row>
    <row r="38" spans="1:11" x14ac:dyDescent="0.25">
      <c r="A38" s="153" t="s">
        <v>309</v>
      </c>
      <c r="B38" s="198" t="s">
        <v>63</v>
      </c>
      <c r="C38" s="55">
        <f>'návrh - příjmy 2018'!F55</f>
        <v>20000</v>
      </c>
      <c r="D38" s="166">
        <f>'návrh - příjmy 2018'!G55</f>
        <v>27225</v>
      </c>
      <c r="E38" s="230">
        <f>'návrh - příjmy 2018'!H55</f>
        <v>27000</v>
      </c>
      <c r="F38" s="160"/>
      <c r="G38" s="216" t="s">
        <v>412</v>
      </c>
      <c r="H38" s="226">
        <f>'návrh - výdaje 2018 '!G208</f>
        <v>0</v>
      </c>
      <c r="I38" s="227">
        <f>'návrh - výdaje 2018 '!H208</f>
        <v>70000</v>
      </c>
      <c r="J38" s="167">
        <f>'návrh - výdaje 2018 '!I208</f>
        <v>70000</v>
      </c>
      <c r="K38" s="176"/>
    </row>
    <row r="39" spans="1:11" x14ac:dyDescent="0.25">
      <c r="A39" s="153" t="s">
        <v>309</v>
      </c>
      <c r="B39" s="198" t="s">
        <v>64</v>
      </c>
      <c r="C39" s="55">
        <f>'návrh - příjmy 2018'!F56</f>
        <v>40000</v>
      </c>
      <c r="D39" s="166">
        <f>'návrh - příjmy 2018'!G58</f>
        <v>71553</v>
      </c>
      <c r="E39" s="230">
        <f>'návrh - příjmy 2018'!H56</f>
        <v>75000</v>
      </c>
      <c r="F39" s="160"/>
      <c r="G39" s="216" t="s">
        <v>411</v>
      </c>
      <c r="H39" s="226">
        <f>'návrh - výdaje 2018 '!G210</f>
        <v>10000</v>
      </c>
      <c r="I39" s="227">
        <f>'návrh - výdaje 2018 '!H210</f>
        <v>0</v>
      </c>
      <c r="J39" s="167">
        <f>'návrh - výdaje 2018 '!I210</f>
        <v>10000</v>
      </c>
      <c r="K39" s="176"/>
    </row>
    <row r="40" spans="1:11" x14ac:dyDescent="0.25">
      <c r="A40" s="153" t="s">
        <v>309</v>
      </c>
      <c r="B40" s="197" t="s">
        <v>65</v>
      </c>
      <c r="C40" s="233">
        <f>C38+C39</f>
        <v>60000</v>
      </c>
      <c r="D40" s="234">
        <f>'návrh - příjmy 2018'!G59</f>
        <v>98778</v>
      </c>
      <c r="E40" s="165">
        <f>E38+E39</f>
        <v>102000</v>
      </c>
      <c r="F40" s="160"/>
      <c r="G40" s="214" t="s">
        <v>271</v>
      </c>
      <c r="H40" s="223">
        <f>'návrh - výdaje 2018 '!G229</f>
        <v>667000</v>
      </c>
      <c r="I40" s="224">
        <f>'návrh - výdaje 2018 '!H229</f>
        <v>306716</v>
      </c>
      <c r="J40" s="162">
        <f>'návrh - výdaje 2018 '!I229</f>
        <v>659000</v>
      </c>
      <c r="K40" s="176"/>
    </row>
    <row r="41" spans="1:11" x14ac:dyDescent="0.25">
      <c r="B41" s="197" t="s">
        <v>377</v>
      </c>
      <c r="C41" s="233">
        <f>'návrh - příjmy 2018'!F62</f>
        <v>0</v>
      </c>
      <c r="D41" s="234">
        <f>'návrh - příjmy 2018'!G62</f>
        <v>25800</v>
      </c>
      <c r="E41" s="165">
        <f>'návrh - příjmy 2018'!H62</f>
        <v>0</v>
      </c>
      <c r="F41" s="160"/>
      <c r="G41" s="214" t="s">
        <v>276</v>
      </c>
      <c r="H41" s="250">
        <f>'návrh - výdaje 2018 '!G249</f>
        <v>0</v>
      </c>
      <c r="I41" s="251">
        <f>'návrh - výdaje 2018 '!H249</f>
        <v>26545</v>
      </c>
      <c r="J41" s="162">
        <f>'návrh - výdaje 2018 '!I249</f>
        <v>0</v>
      </c>
      <c r="K41" s="176"/>
    </row>
    <row r="42" spans="1:11" x14ac:dyDescent="0.25">
      <c r="A42" s="153" t="s">
        <v>309</v>
      </c>
      <c r="B42" s="197" t="s">
        <v>70</v>
      </c>
      <c r="C42" s="233">
        <f>'návrh - příjmy 2018'!F70</f>
        <v>40000</v>
      </c>
      <c r="D42" s="234">
        <f>'návrh - příjmy 2018'!G70</f>
        <v>29450</v>
      </c>
      <c r="E42" s="165">
        <f>'návrh - příjmy 2018'!H70</f>
        <v>29000</v>
      </c>
      <c r="F42" s="160"/>
      <c r="G42" s="214" t="s">
        <v>275</v>
      </c>
      <c r="H42" s="223">
        <f>'návrh - výdaje 2018 '!G239</f>
        <v>1131100</v>
      </c>
      <c r="I42" s="224">
        <f>'návrh - výdaje 2018 '!H239</f>
        <v>1125687</v>
      </c>
      <c r="J42" s="162">
        <f>'návrh - výdaje 2018 '!I239</f>
        <v>1333000</v>
      </c>
      <c r="K42" s="176"/>
    </row>
    <row r="43" spans="1:11" x14ac:dyDescent="0.25">
      <c r="A43" s="153" t="s">
        <v>309</v>
      </c>
      <c r="B43" s="197" t="s">
        <v>78</v>
      </c>
      <c r="C43" s="233">
        <f>'návrh - příjmy 2018'!F76</f>
        <v>510000</v>
      </c>
      <c r="D43" s="234">
        <f>'návrh - příjmy 2018'!G76</f>
        <v>539652</v>
      </c>
      <c r="E43" s="165">
        <f>'návrh - příjmy 2018'!H76</f>
        <v>531000</v>
      </c>
      <c r="F43" s="160"/>
      <c r="G43" s="214" t="s">
        <v>294</v>
      </c>
      <c r="H43" s="223">
        <f>'návrh - výdaje 2018 '!G301</f>
        <v>1745900</v>
      </c>
      <c r="I43" s="224">
        <f>'návrh - výdaje 2018 '!H301</f>
        <v>1546417</v>
      </c>
      <c r="J43" s="162">
        <f>'návrh - výdaje 2018 '!I301</f>
        <v>1905609</v>
      </c>
      <c r="K43" s="176"/>
    </row>
    <row r="44" spans="1:11" x14ac:dyDescent="0.25">
      <c r="B44" s="198" t="s">
        <v>219</v>
      </c>
      <c r="C44" s="55">
        <f>'návrh - příjmy 2018'!F77</f>
        <v>0</v>
      </c>
      <c r="D44" s="166">
        <f>'návrh - příjmy 2018'!G77</f>
        <v>13000</v>
      </c>
      <c r="E44" s="230">
        <f>'návrh - příjmy 2018'!H77</f>
        <v>13000</v>
      </c>
      <c r="F44" s="160"/>
      <c r="G44" s="216" t="s">
        <v>99</v>
      </c>
      <c r="H44" s="226">
        <f>'návrh - výdaje 2018 '!G303</f>
        <v>20000</v>
      </c>
      <c r="I44" s="227">
        <f>'návrh - výdaje 2018 '!H303</f>
        <v>20346.599999999999</v>
      </c>
      <c r="J44" s="167">
        <f>'návrh - výdaje 2018 '!I303</f>
        <v>21000</v>
      </c>
      <c r="K44" s="176"/>
    </row>
    <row r="45" spans="1:11" x14ac:dyDescent="0.25">
      <c r="A45" s="153" t="s">
        <v>309</v>
      </c>
      <c r="B45" s="198" t="s">
        <v>81</v>
      </c>
      <c r="C45" s="55">
        <f>'návrh - příjmy 2018'!F80</f>
        <v>30000</v>
      </c>
      <c r="D45" s="166">
        <f>'návrh - příjmy 2018'!G80</f>
        <v>21400</v>
      </c>
      <c r="E45" s="230">
        <f>'návrh - příjmy 2018'!H80</f>
        <v>25000</v>
      </c>
      <c r="F45" s="160"/>
      <c r="G45" s="216" t="s">
        <v>378</v>
      </c>
      <c r="H45" s="343">
        <f>'návrh - výdaje 2018 '!G311</f>
        <v>0</v>
      </c>
      <c r="I45" s="344">
        <f>'návrh - výdaje 2018 '!H311</f>
        <v>25264</v>
      </c>
      <c r="J45" s="167">
        <f>'návrh - výdaje 2018 '!I311</f>
        <v>0</v>
      </c>
    </row>
    <row r="46" spans="1:11" ht="15.75" thickBot="1" x14ac:dyDescent="0.3">
      <c r="A46" s="153" t="s">
        <v>309</v>
      </c>
      <c r="B46" s="198" t="s">
        <v>248</v>
      </c>
      <c r="C46" s="55">
        <f>'návrh - příjmy 2018'!F84</f>
        <v>61500</v>
      </c>
      <c r="D46" s="166">
        <f>'návrh - příjmy 2018'!G84</f>
        <v>76024</v>
      </c>
      <c r="E46" s="230">
        <f>'návrh - příjmy 2018'!H84</f>
        <v>45800</v>
      </c>
      <c r="F46" s="160"/>
      <c r="G46" s="217" t="s">
        <v>398</v>
      </c>
      <c r="H46" s="252">
        <f>'návrh - výdaje 2018 '!G315</f>
        <v>0</v>
      </c>
      <c r="I46" s="253">
        <f>'návrh - výdaje 2018 '!H315</f>
        <v>54514</v>
      </c>
      <c r="J46" s="168">
        <f>'návrh - výdaje 2018 '!I315</f>
        <v>0</v>
      </c>
    </row>
    <row r="47" spans="1:11" ht="15.75" thickTop="1" x14ac:dyDescent="0.25">
      <c r="A47" s="153" t="s">
        <v>309</v>
      </c>
      <c r="B47" s="197" t="s">
        <v>84</v>
      </c>
      <c r="C47" s="233">
        <f>C45+C46+C44</f>
        <v>91500</v>
      </c>
      <c r="D47" s="234">
        <f>D44+D45+D46</f>
        <v>110424</v>
      </c>
      <c r="E47" s="165">
        <f>E45+E46+E44</f>
        <v>83800</v>
      </c>
      <c r="F47" s="160"/>
      <c r="H47" s="219"/>
      <c r="I47" s="219"/>
    </row>
    <row r="48" spans="1:11" x14ac:dyDescent="0.25">
      <c r="A48" s="153" t="s">
        <v>309</v>
      </c>
      <c r="B48" s="197" t="s">
        <v>90</v>
      </c>
      <c r="C48" s="233">
        <f>'návrh - příjmy 2018'!F89</f>
        <v>135000</v>
      </c>
      <c r="D48" s="234">
        <f>'návrh - příjmy 2018'!G89</f>
        <v>183304</v>
      </c>
      <c r="E48" s="165">
        <f>'návrh - příjmy 2018'!H89</f>
        <v>170000</v>
      </c>
      <c r="F48" s="160"/>
      <c r="H48" s="219"/>
      <c r="I48" s="232"/>
    </row>
    <row r="49" spans="1:12" x14ac:dyDescent="0.25">
      <c r="A49" s="153" t="s">
        <v>309</v>
      </c>
      <c r="B49" s="197" t="s">
        <v>97</v>
      </c>
      <c r="C49" s="233">
        <f>'návrh - příjmy 2018'!F100</f>
        <v>2000</v>
      </c>
      <c r="D49" s="234">
        <f>'návrh - příjmy 2018'!G100</f>
        <v>7373</v>
      </c>
      <c r="E49" s="165">
        <f>'návrh - příjmy 2018'!H100</f>
        <v>2000</v>
      </c>
      <c r="F49" s="160"/>
      <c r="H49" s="219"/>
      <c r="I49" s="219"/>
    </row>
    <row r="50" spans="1:12" x14ac:dyDescent="0.25">
      <c r="B50" s="200" t="s">
        <v>99</v>
      </c>
      <c r="C50" s="235">
        <f>'návrh - příjmy 2018'!F103</f>
        <v>4000</v>
      </c>
      <c r="D50" s="236">
        <f>'návrh - příjmy 2018'!G103</f>
        <v>1095</v>
      </c>
      <c r="E50" s="201">
        <f>'návrh - příjmy 2018'!H103</f>
        <v>2000</v>
      </c>
      <c r="F50" s="160"/>
      <c r="H50" s="219"/>
      <c r="I50" s="219"/>
    </row>
    <row r="51" spans="1:12" ht="15.75" thickBot="1" x14ac:dyDescent="0.3">
      <c r="B51" s="199"/>
      <c r="C51" s="237">
        <f>'návrh - příjmy 2018'!F106</f>
        <v>0</v>
      </c>
      <c r="D51" s="238">
        <f>'návrh - příjmy 2018'!G105</f>
        <v>0</v>
      </c>
      <c r="E51" s="202">
        <f>'návrh - příjmy 2018'!H106</f>
        <v>0</v>
      </c>
      <c r="F51" s="160"/>
      <c r="H51" s="219"/>
      <c r="I51" s="219"/>
    </row>
    <row r="52" spans="1:12" s="74" customFormat="1" ht="11.25" customHeight="1" thickTop="1" thickBot="1" x14ac:dyDescent="0.3">
      <c r="A52" s="158"/>
      <c r="B52" s="169"/>
      <c r="C52" s="169"/>
      <c r="D52" s="169"/>
      <c r="E52" s="70"/>
      <c r="F52" s="170"/>
      <c r="H52" s="220"/>
      <c r="I52" s="220"/>
    </row>
    <row r="53" spans="1:12" s="1" customFormat="1" ht="27.75" customHeight="1" thickTop="1" thickBot="1" x14ac:dyDescent="0.3">
      <c r="A53" s="171" t="s">
        <v>309</v>
      </c>
      <c r="B53" s="203" t="s">
        <v>103</v>
      </c>
      <c r="C53" s="340">
        <f t="shared" ref="C53" si="0">C50+C48+C47+C43+C42+C40+C35+C34+C33+C32+C49+C51+C41+C36+C37</f>
        <v>19005000</v>
      </c>
      <c r="D53" s="341">
        <f>D50+D48+D47+D43+D42+D40+D35+D34+D33+D32+D49+D51+D41+D36+D37</f>
        <v>24405291</v>
      </c>
      <c r="E53" s="342">
        <f>E50+E48+E47+E43+E42+E40+E35+E34+E33+E32+E49+E51+E41+E36+E37</f>
        <v>21887988</v>
      </c>
      <c r="F53" s="172"/>
      <c r="G53" s="218" t="s">
        <v>301</v>
      </c>
      <c r="H53" s="346">
        <f>H44+H43+H42+H40+H36+H35+H34+H33+H27+H26+H21+H20+H17+H15+H14+H13+H12+H10+H22+H39+H11+H45+H41+H16+H23+H37+H38+H46</f>
        <v>30669873</v>
      </c>
      <c r="I53" s="350">
        <f t="shared" ref="I53:J53" si="1">I44+I43+I42+I40+I36+I35+I34+I33+I27+I26+I21+I20+I17+I15+I14+I13+I12+I10+I22+I39+I11+I45+I41+I16+I23+I37+I38+I46</f>
        <v>24053563.82</v>
      </c>
      <c r="J53" s="345">
        <f t="shared" si="1"/>
        <v>33904587</v>
      </c>
      <c r="L53" s="173"/>
    </row>
    <row r="54" spans="1:12" ht="14.25" customHeight="1" thickTop="1" thickBot="1" x14ac:dyDescent="0.3">
      <c r="D54" s="176"/>
      <c r="E54" s="80"/>
    </row>
    <row r="55" spans="1:12" ht="17.25" thickTop="1" thickBot="1" x14ac:dyDescent="0.3">
      <c r="B55" s="354" t="s">
        <v>315</v>
      </c>
      <c r="C55" s="354"/>
      <c r="D55" s="354"/>
      <c r="E55" s="354"/>
      <c r="G55" s="355" t="s">
        <v>390</v>
      </c>
      <c r="H55" s="355"/>
      <c r="I55" s="355"/>
      <c r="J55" s="355"/>
    </row>
    <row r="56" spans="1:12" ht="6.75" customHeight="1" thickTop="1" thickBot="1" x14ac:dyDescent="0.3"/>
    <row r="57" spans="1:12" ht="16.5" thickTop="1" thickBot="1" x14ac:dyDescent="0.3">
      <c r="B57" s="194" t="s">
        <v>316</v>
      </c>
      <c r="C57" s="247">
        <f>C53</f>
        <v>19005000</v>
      </c>
      <c r="D57" s="246">
        <f>D53</f>
        <v>24405291</v>
      </c>
      <c r="E57" s="240">
        <f>E53</f>
        <v>21887988</v>
      </c>
      <c r="G57" s="266" t="s">
        <v>389</v>
      </c>
      <c r="H57" s="212"/>
      <c r="I57" s="212"/>
      <c r="J57" s="174">
        <v>0</v>
      </c>
    </row>
    <row r="58" spans="1:12" ht="15.75" thickTop="1" x14ac:dyDescent="0.25">
      <c r="B58" s="265" t="s">
        <v>388</v>
      </c>
      <c r="C58" s="265"/>
      <c r="D58" s="244"/>
      <c r="E58" s="241">
        <v>12016599</v>
      </c>
    </row>
    <row r="59" spans="1:12" x14ac:dyDescent="0.25">
      <c r="B59" s="195" t="s">
        <v>317</v>
      </c>
      <c r="C59" s="249">
        <f>H53</f>
        <v>30669873</v>
      </c>
      <c r="D59" s="248">
        <f>I53</f>
        <v>24053563.82</v>
      </c>
      <c r="E59" s="241">
        <f>J53</f>
        <v>33904587</v>
      </c>
    </row>
    <row r="60" spans="1:12" s="3" customFormat="1" x14ac:dyDescent="0.25">
      <c r="A60" s="153"/>
      <c r="B60" s="195" t="s">
        <v>318</v>
      </c>
      <c r="C60" s="195"/>
      <c r="D60" s="244"/>
      <c r="E60" s="242">
        <f>J57</f>
        <v>0</v>
      </c>
      <c r="F60" s="154"/>
      <c r="G60"/>
      <c r="H60"/>
      <c r="I60"/>
      <c r="J60"/>
      <c r="K60"/>
      <c r="L60"/>
    </row>
    <row r="61" spans="1:12" s="3" customFormat="1" ht="15.75" thickBot="1" x14ac:dyDescent="0.3">
      <c r="A61" s="153"/>
      <c r="B61" s="239" t="s">
        <v>319</v>
      </c>
      <c r="C61" s="239"/>
      <c r="D61" s="245"/>
      <c r="E61" s="243">
        <f>E57+E58-E59-E60</f>
        <v>0</v>
      </c>
      <c r="F61" s="154"/>
      <c r="G61" s="176"/>
      <c r="H61" s="176"/>
      <c r="I61" s="176"/>
      <c r="J61"/>
      <c r="K61"/>
      <c r="L61"/>
    </row>
    <row r="62" spans="1:12" s="3" customFormat="1" ht="15.75" thickTop="1" x14ac:dyDescent="0.25">
      <c r="A62" s="153"/>
      <c r="B62" s="148"/>
      <c r="C62" s="148"/>
      <c r="D62" s="148"/>
      <c r="E62" s="147"/>
      <c r="F62" s="154"/>
      <c r="G62"/>
      <c r="H62"/>
      <c r="I62"/>
      <c r="J62"/>
      <c r="K62"/>
      <c r="L62"/>
    </row>
    <row r="63" spans="1:12" s="3" customFormat="1" x14ac:dyDescent="0.25">
      <c r="A63" s="153"/>
      <c r="B63" s="148"/>
      <c r="C63" s="148"/>
      <c r="D63" s="177"/>
      <c r="E63" s="147"/>
      <c r="F63" s="154"/>
      <c r="G63"/>
      <c r="H63"/>
      <c r="I63"/>
      <c r="J63"/>
      <c r="K63"/>
      <c r="L63"/>
    </row>
    <row r="64" spans="1:12" x14ac:dyDescent="0.25">
      <c r="B64" s="74"/>
      <c r="C64" s="74"/>
      <c r="D64" s="74"/>
    </row>
  </sheetData>
  <sheetProtection selectLockedCells="1" selectUnlockedCells="1"/>
  <mergeCells count="9">
    <mergeCell ref="B55:E55"/>
    <mergeCell ref="G55:J55"/>
    <mergeCell ref="C8:D8"/>
    <mergeCell ref="H8:I8"/>
    <mergeCell ref="B2:J2"/>
    <mergeCell ref="B3:J3"/>
    <mergeCell ref="B4:J4"/>
    <mergeCell ref="B6:E6"/>
    <mergeCell ref="G6:J6"/>
  </mergeCells>
  <printOptions horizontalCentered="1" verticalCentered="1"/>
  <pageMargins left="0.31496062992125984" right="0.31496062992125984" top="0.31496062992125984" bottom="0.31496062992125984" header="0.51181102362204722" footer="0.51181102362204722"/>
  <pageSetup paperSize="9" scale="57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workbookViewId="0">
      <selection activeCell="D16" sqref="D16"/>
    </sheetView>
  </sheetViews>
  <sheetFormatPr defaultRowHeight="15" x14ac:dyDescent="0.25"/>
  <cols>
    <col min="1" max="1" width="34.85546875" customWidth="1"/>
    <col min="2" max="2" width="12.7109375" style="176" customWidth="1"/>
    <col min="3" max="3" width="2.85546875" customWidth="1"/>
    <col min="4" max="4" width="15.42578125" style="12" customWidth="1"/>
    <col min="5" max="5" width="31.140625" customWidth="1"/>
    <col min="6" max="6" width="11.7109375" customWidth="1"/>
  </cols>
  <sheetData>
    <row r="1" spans="2:4" s="148" customFormat="1" x14ac:dyDescent="0.25">
      <c r="B1" s="177"/>
      <c r="D1" s="178"/>
    </row>
  </sheetData>
  <sheetProtection selectLockedCells="1" selectUnlockedCells="1"/>
  <pageMargins left="0.70833333333333337" right="0.70833333333333337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30" sqref="C30"/>
    </sheetView>
  </sheetViews>
  <sheetFormatPr defaultRowHeight="15" x14ac:dyDescent="0.25"/>
  <cols>
    <col min="1" max="1" width="9.140625" style="179" customWidth="1"/>
    <col min="2" max="2" width="69.140625" customWidth="1"/>
    <col min="3" max="3" width="18.7109375" customWidth="1"/>
    <col min="4" max="4" width="1.28515625" customWidth="1"/>
    <col min="5" max="5" width="19.7109375" customWidth="1"/>
  </cols>
  <sheetData>
    <row r="1" spans="3:3" x14ac:dyDescent="0.25">
      <c r="C1" s="180"/>
    </row>
    <row r="2" spans="3:3" x14ac:dyDescent="0.25">
      <c r="C2" s="180"/>
    </row>
    <row r="3" spans="3:3" x14ac:dyDescent="0.25">
      <c r="C3" s="180"/>
    </row>
    <row r="4" spans="3:3" x14ac:dyDescent="0.25">
      <c r="C4" s="180"/>
    </row>
    <row r="5" spans="3:3" x14ac:dyDescent="0.25">
      <c r="C5" s="180"/>
    </row>
    <row r="6" spans="3:3" x14ac:dyDescent="0.25">
      <c r="C6" s="180"/>
    </row>
    <row r="7" spans="3:3" x14ac:dyDescent="0.25">
      <c r="C7" s="180"/>
    </row>
    <row r="8" spans="3:3" x14ac:dyDescent="0.25">
      <c r="C8" s="180"/>
    </row>
    <row r="9" spans="3:3" x14ac:dyDescent="0.25">
      <c r="C9" s="180"/>
    </row>
    <row r="10" spans="3:3" x14ac:dyDescent="0.25">
      <c r="C10" s="180"/>
    </row>
    <row r="11" spans="3:3" x14ac:dyDescent="0.25">
      <c r="C11" s="180"/>
    </row>
    <row r="12" spans="3:3" x14ac:dyDescent="0.25">
      <c r="C12" s="180"/>
    </row>
    <row r="13" spans="3:3" x14ac:dyDescent="0.25">
      <c r="C13" s="180"/>
    </row>
    <row r="14" spans="3:3" x14ac:dyDescent="0.25">
      <c r="C14" s="180"/>
    </row>
    <row r="15" spans="3:3" x14ac:dyDescent="0.25">
      <c r="C15" s="180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B15" sqref="B15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254" t="s">
        <v>379</v>
      </c>
      <c r="C1" s="254"/>
      <c r="D1" s="258"/>
      <c r="E1" s="258"/>
      <c r="F1" s="258"/>
    </row>
    <row r="2" spans="2:6" x14ac:dyDescent="0.25">
      <c r="B2" s="254" t="s">
        <v>380</v>
      </c>
      <c r="C2" s="254"/>
      <c r="D2" s="258"/>
      <c r="E2" s="258"/>
      <c r="F2" s="258"/>
    </row>
    <row r="3" spans="2:6" x14ac:dyDescent="0.25">
      <c r="B3" s="255"/>
      <c r="C3" s="255"/>
      <c r="D3" s="259"/>
      <c r="E3" s="259"/>
      <c r="F3" s="259"/>
    </row>
    <row r="4" spans="2:6" ht="60" x14ac:dyDescent="0.25">
      <c r="B4" s="255" t="s">
        <v>381</v>
      </c>
      <c r="C4" s="255"/>
      <c r="D4" s="259"/>
      <c r="E4" s="259"/>
      <c r="F4" s="259"/>
    </row>
    <row r="5" spans="2:6" x14ac:dyDescent="0.25">
      <c r="B5" s="255"/>
      <c r="C5" s="255"/>
      <c r="D5" s="259"/>
      <c r="E5" s="259"/>
      <c r="F5" s="259"/>
    </row>
    <row r="6" spans="2:6" x14ac:dyDescent="0.25">
      <c r="B6" s="254" t="s">
        <v>382</v>
      </c>
      <c r="C6" s="254"/>
      <c r="D6" s="258"/>
      <c r="E6" s="258" t="s">
        <v>383</v>
      </c>
      <c r="F6" s="258" t="s">
        <v>384</v>
      </c>
    </row>
    <row r="7" spans="2:6" ht="15.75" thickBot="1" x14ac:dyDescent="0.3">
      <c r="B7" s="255"/>
      <c r="C7" s="255"/>
      <c r="D7" s="259"/>
      <c r="E7" s="259"/>
      <c r="F7" s="259"/>
    </row>
    <row r="8" spans="2:6" ht="45.75" thickBot="1" x14ac:dyDescent="0.3">
      <c r="B8" s="256" t="s">
        <v>385</v>
      </c>
      <c r="C8" s="257"/>
      <c r="D8" s="260"/>
      <c r="E8" s="260">
        <v>7</v>
      </c>
      <c r="F8" s="261" t="s">
        <v>386</v>
      </c>
    </row>
    <row r="9" spans="2:6" x14ac:dyDescent="0.25">
      <c r="B9" s="255"/>
      <c r="C9" s="255"/>
      <c r="D9" s="259"/>
      <c r="E9" s="259"/>
      <c r="F9" s="259"/>
    </row>
    <row r="10" spans="2:6" x14ac:dyDescent="0.25">
      <c r="B10" s="255"/>
      <c r="C10" s="255"/>
      <c r="D10" s="259"/>
      <c r="E10" s="259"/>
      <c r="F10" s="25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návrh - příjmy 2018</vt:lpstr>
      <vt:lpstr>návrh - výdaje 2018 </vt:lpstr>
      <vt:lpstr>pro zveřejnění 2018</vt:lpstr>
      <vt:lpstr>plán</vt:lpstr>
      <vt:lpstr>finanční dary </vt:lpstr>
      <vt:lpstr>Sestava kompatibility</vt:lpstr>
      <vt:lpstr>'návrh - výdaje 2018 '!Excel_BuiltIn__FilterDatabase</vt:lpstr>
      <vt:lpstr>'pro zveřejnění 2018'!Excel_BuiltIn__FilterDatabase</vt:lpstr>
      <vt:lpstr>'návrh - příjmy 2018'!Oblast_tisku</vt:lpstr>
      <vt:lpstr>'návrh - výdaje 2018 '!Oblast_tisku</vt:lpstr>
      <vt:lpstr>'pro zveřejnění 2018'!Oblast_tisku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2018-03-02T08:27:28Z</cp:lastPrinted>
  <dcterms:created xsi:type="dcterms:W3CDTF">2016-01-25T09:04:07Z</dcterms:created>
  <dcterms:modified xsi:type="dcterms:W3CDTF">2018-04-04T13:45:35Z</dcterms:modified>
</cp:coreProperties>
</file>