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747" activeTab="2"/>
  </bookViews>
  <sheets>
    <sheet name="návrh - příjmy 2015" sheetId="1" r:id="rId1"/>
    <sheet name="návrh - výdaje 2015 " sheetId="2" r:id="rId2"/>
    <sheet name="pro zveřejnění 2015" sheetId="3" r:id="rId3"/>
    <sheet name="plán" sheetId="4" r:id="rId4"/>
    <sheet name="finanční dary 2013" sheetId="5" r:id="rId5"/>
  </sheets>
  <definedNames>
    <definedName name="Excel_BuiltIn__FilterDatabase" localSheetId="1">'návrh - výdaje 2015 '!$A$1:$L$279</definedName>
    <definedName name="Excel_BuiltIn__FilterDatabase" localSheetId="2">'pro zveřejnění 2015'!$A$7:$D$38</definedName>
  </definedNames>
  <calcPr fullCalcOnLoad="1"/>
</workbook>
</file>

<file path=xl/sharedStrings.xml><?xml version="1.0" encoding="utf-8"?>
<sst xmlns="http://schemas.openxmlformats.org/spreadsheetml/2006/main" count="671" uniqueCount="367">
  <si>
    <t>ROZPOČTOVÉ PŘÍJMY</t>
  </si>
  <si>
    <t>§</t>
  </si>
  <si>
    <t>Položka</t>
  </si>
  <si>
    <t>plán</t>
  </si>
  <si>
    <t>skutečnost</t>
  </si>
  <si>
    <t>Daň z příjmů FO ze závislé činnosti</t>
  </si>
  <si>
    <t>Daň z příjmů FO ze samostatně výdělečné činnosti</t>
  </si>
  <si>
    <t>Daň z příjmů FO z kapitálových výnosů</t>
  </si>
  <si>
    <t>Daň z příjmů právnických osob</t>
  </si>
  <si>
    <t>Daň z příjmů právnických osob za obce</t>
  </si>
  <si>
    <t>Daň z přidané hodnoty</t>
  </si>
  <si>
    <t>Odvody za odnění půdy ze ZPF</t>
  </si>
  <si>
    <t>Poplatky za odnětí pozemků plnění funkcí lesa</t>
  </si>
  <si>
    <t>Poplatek za likvidaci komunálního odpadu</t>
  </si>
  <si>
    <t>Poplatek ze psů</t>
  </si>
  <si>
    <t>Poplatek za lázeňský nebo rekreační pobyt</t>
  </si>
  <si>
    <t>Poplatek za užívání veřejného prostranství</t>
  </si>
  <si>
    <t>Poplatek z ubytovací kapacity</t>
  </si>
  <si>
    <t>Poplatek za provozovaný výherní hrací přístroj</t>
  </si>
  <si>
    <t>Odvod výtěžku z provozování loterií</t>
  </si>
  <si>
    <t>Odvod z výherních hracích přístrojů</t>
  </si>
  <si>
    <t>Správní poplatky</t>
  </si>
  <si>
    <t>ověření, běžné agendy</t>
  </si>
  <si>
    <t>Daň z nemovitosti</t>
  </si>
  <si>
    <t>Neinv. Přijaté transfery ze stát. rozpočtu - volby</t>
  </si>
  <si>
    <t>Neinv. Přijaté transfery ze stát. rozpočtu - st.správa a školy</t>
  </si>
  <si>
    <t>na státní správu</t>
  </si>
  <si>
    <t>Ostatní neinvestiční transfery ze státního rozpočtu</t>
  </si>
  <si>
    <t>Neinvestiční přijaté transfery od obcí</t>
  </si>
  <si>
    <t>v r. 2014 už nebude</t>
  </si>
  <si>
    <t>Neinvestiční přijaté transfery od krajů</t>
  </si>
  <si>
    <t>dotace kraj - muzeum, lesy, hasiči…</t>
  </si>
  <si>
    <t>Neinvestiční přijaté transfery</t>
  </si>
  <si>
    <t>Ostatní neinvestiční transfery od rozpočtů územní úrovně - VZ</t>
  </si>
  <si>
    <t>převody z rozpočtových účtů</t>
  </si>
  <si>
    <t>Ostatní investiční přijaté transfery ze státního rozpočtu</t>
  </si>
  <si>
    <t>Investiční přijaté transfery od krajů</t>
  </si>
  <si>
    <t>dotace přechod</t>
  </si>
  <si>
    <t xml:space="preserve">Investiční přijaté transfery </t>
  </si>
  <si>
    <t>PŘÍJMY DAŇOVÉ, Z POPLATKŮ A DOTACÍ</t>
  </si>
  <si>
    <t>Příjmy z vlastní činnosti jinde nespecifikované</t>
  </si>
  <si>
    <t>Příjmy z pronájmu pozemků</t>
  </si>
  <si>
    <t>Příjmy z prodeje pozemků</t>
  </si>
  <si>
    <t>autoservis</t>
  </si>
  <si>
    <t xml:space="preserve">Podnikání a restruktur.v zeměděl. a potr. </t>
  </si>
  <si>
    <t>Příjmy z poskytování služeb a výrobků - pěstební činnost</t>
  </si>
  <si>
    <t>lesy - zjistit</t>
  </si>
  <si>
    <t>Lesní hospodářství</t>
  </si>
  <si>
    <t>Příjmy z pronájmu ostatních nemovitostí</t>
  </si>
  <si>
    <t>doplatek dlužníci</t>
  </si>
  <si>
    <t xml:space="preserve">doplatek dlužníci </t>
  </si>
  <si>
    <t>Příjmy z prodeje krátkodobého majetku</t>
  </si>
  <si>
    <t>Vnitřní obchod, služby a cestovní ruch</t>
  </si>
  <si>
    <t>Příjmy z poskytování služeb a výrobků</t>
  </si>
  <si>
    <t>Přijaté nekapitálové příspěvky a náhrady</t>
  </si>
  <si>
    <t>Pozemní komunikace</t>
  </si>
  <si>
    <t>Stavoka</t>
  </si>
  <si>
    <t>Pitná voda</t>
  </si>
  <si>
    <t>Činnosti knihovnické</t>
  </si>
  <si>
    <t>Činnosti muzeí a galerií</t>
  </si>
  <si>
    <t>Kultura</t>
  </si>
  <si>
    <t>Přijaté neinvestiční dary</t>
  </si>
  <si>
    <t>Ostatní činnosti v záležitotech kultury,církve</t>
  </si>
  <si>
    <t>Ostatní nedaňové příjmy jinde nezařazené</t>
  </si>
  <si>
    <t>Tělovýchova</t>
  </si>
  <si>
    <t>reklama</t>
  </si>
  <si>
    <t>Příjmy z pronájmů ostatních nemovitostí</t>
  </si>
  <si>
    <t>Ostatní tělovýchovná činnost</t>
  </si>
  <si>
    <t>Ochrana památek a péče o kulturní dědictví</t>
  </si>
  <si>
    <t>příjem za plyn, vodu a el. od nájemníků</t>
  </si>
  <si>
    <t>Příjmy z prodeje ostatních nemovitostí a jejich částí</t>
  </si>
  <si>
    <t>Bytové hospodářství</t>
  </si>
  <si>
    <t>Příjmy z poplatků za pronájem hrobového místa</t>
  </si>
  <si>
    <t>Pohřebnictví</t>
  </si>
  <si>
    <t>žebřík</t>
  </si>
  <si>
    <t>pošta, kadeřnictví</t>
  </si>
  <si>
    <t>Komunální služby a územní rozvoj</t>
  </si>
  <si>
    <t>za kontejnery</t>
  </si>
  <si>
    <t>Příjmy z prodeje zboží</t>
  </si>
  <si>
    <t>pytle</t>
  </si>
  <si>
    <t>Nekapitálové příspěvky a náhrady</t>
  </si>
  <si>
    <t>třídění</t>
  </si>
  <si>
    <t>Nakládání s odpady</t>
  </si>
  <si>
    <t>opál</t>
  </si>
  <si>
    <t>Ochrana přírody a krajiny</t>
  </si>
  <si>
    <t>Požární ochrana - dobrovolná část</t>
  </si>
  <si>
    <t>Příjmy z prodeje ostatního HDM</t>
  </si>
  <si>
    <t>Přijaté nakapitálové příspěvky a náhrady</t>
  </si>
  <si>
    <t>Regionální a místní správa</t>
  </si>
  <si>
    <t>Příjmy z úroků</t>
  </si>
  <si>
    <t>Obecné příjmy a výdaje z finančních operací</t>
  </si>
  <si>
    <t>přijaté pojistné náhrady</t>
  </si>
  <si>
    <t>pojištění funkčně nespecifikované</t>
  </si>
  <si>
    <t>Finanční vypořádání předchozích let</t>
  </si>
  <si>
    <t>Ostatní činnosti</t>
  </si>
  <si>
    <t>PŘÍJMY CELKEM</t>
  </si>
  <si>
    <t>ROZPOČTOVÉ VÝDAJE</t>
  </si>
  <si>
    <t>Nájemné</t>
  </si>
  <si>
    <t>pozemek Cidlina hřiště</t>
  </si>
  <si>
    <t>Nákup ostatních služeb</t>
  </si>
  <si>
    <t>Nákup kolků</t>
  </si>
  <si>
    <t>Pozemky</t>
  </si>
  <si>
    <t>Zámecká, zastávka</t>
  </si>
  <si>
    <t>Ostatní neinvestiční náklady jinde nezařazené</t>
  </si>
  <si>
    <t>Zemědělská a potravinářská činnost</t>
  </si>
  <si>
    <t>Nákup ostatních služeb - pěstební činnost</t>
  </si>
  <si>
    <t>Nákup materiálu jinde nezařazený</t>
  </si>
  <si>
    <t>PD Kumburská,Bradlecká</t>
  </si>
  <si>
    <t>PD chodníky</t>
  </si>
  <si>
    <t>Opravy a udržování</t>
  </si>
  <si>
    <t xml:space="preserve">Kumb,Bradl. </t>
  </si>
  <si>
    <t>taras,vč.PD</t>
  </si>
  <si>
    <t>Platby daní a poplatků SR</t>
  </si>
  <si>
    <t>Úhrady sankcí jiným rozpočtům</t>
  </si>
  <si>
    <t>Platby daní a poplatků</t>
  </si>
  <si>
    <t>Budovy, haly a stavby</t>
  </si>
  <si>
    <t>přechod</t>
  </si>
  <si>
    <t>chodníky</t>
  </si>
  <si>
    <t>Drobný hmotný dlouhodobý majetek</t>
  </si>
  <si>
    <t>st.povolení vrt</t>
  </si>
  <si>
    <t>vrt Žen 1</t>
  </si>
  <si>
    <t>Studená voda</t>
  </si>
  <si>
    <t>Služby telekomunikací a radiokomunikací</t>
  </si>
  <si>
    <t>opravy a udržování</t>
  </si>
  <si>
    <t>dmychadlo na ČOV</t>
  </si>
  <si>
    <t>Odvádění a čištění odpadních vod</t>
  </si>
  <si>
    <t>Vodní toky a vodohospodářská díla</t>
  </si>
  <si>
    <t>Neinvestiční příspěvky příspěvkovým org. - MŠ</t>
  </si>
  <si>
    <t>Stroje, přístroje a zařízení</t>
  </si>
  <si>
    <t>Předškolní zařízení</t>
  </si>
  <si>
    <t>doprava žáků</t>
  </si>
  <si>
    <t>lino,výlevka,svod</t>
  </si>
  <si>
    <t>podlaha jídelna</t>
  </si>
  <si>
    <t>Neinvestiční příspěvky příspěvkovým org.- ZŠ</t>
  </si>
  <si>
    <t>asistent pedagoga</t>
  </si>
  <si>
    <t>asistent + pedagog</t>
  </si>
  <si>
    <t>Neinvestiční dotace zřízeným příspěvkovým školám</t>
  </si>
  <si>
    <t>Budovy, haly, stavby</t>
  </si>
  <si>
    <t>zateplení + vzduchotechnika</t>
  </si>
  <si>
    <t>Základní škola</t>
  </si>
  <si>
    <t>Zařízení předškolní výchovy a základního vzdělávání</t>
  </si>
  <si>
    <t xml:space="preserve">Platy zaměstnanců </t>
  </si>
  <si>
    <t>Ostatní osobní výdaje</t>
  </si>
  <si>
    <t>Pojistné na sociální zabezpečení</t>
  </si>
  <si>
    <t>Pojistné na veřejné zdravotní pojištění</t>
  </si>
  <si>
    <t>Knihy, učební pomůcky, tisk</t>
  </si>
  <si>
    <t>Plyn</t>
  </si>
  <si>
    <t>Elektrická energie</t>
  </si>
  <si>
    <t>Programové vybavení</t>
  </si>
  <si>
    <t>Cestovné</t>
  </si>
  <si>
    <t>Knihy, učební pomůcky a tisk</t>
  </si>
  <si>
    <t>vrata, skříňka</t>
  </si>
  <si>
    <t>Služby pošt</t>
  </si>
  <si>
    <t>Pohoštění</t>
  </si>
  <si>
    <t>Náhrady mezd v době nemoci</t>
  </si>
  <si>
    <t>Kultura celkem</t>
  </si>
  <si>
    <t>Neinvestiční transfery církvím</t>
  </si>
  <si>
    <t>Účelové neinvestiční transfery nepodikajícím FO</t>
  </si>
  <si>
    <t>Ostatní neinvestiční transfery obyvatelstvu</t>
  </si>
  <si>
    <t>Zachování a obnova kulturních památek</t>
  </si>
  <si>
    <t>kronika, medaile</t>
  </si>
  <si>
    <t>Věcné dary</t>
  </si>
  <si>
    <t>varhany</t>
  </si>
  <si>
    <t>Dary obyvatelstvu</t>
  </si>
  <si>
    <t>Ostatní záležitosti kultury</t>
  </si>
  <si>
    <t>písek</t>
  </si>
  <si>
    <t>Úroky vlastní</t>
  </si>
  <si>
    <t>Pohonné hmoty a maziva</t>
  </si>
  <si>
    <t>CEP</t>
  </si>
  <si>
    <t>okap, podlaha sokolovna</t>
  </si>
  <si>
    <t>podlaha,údržba</t>
  </si>
  <si>
    <t>průmyslový vysavač</t>
  </si>
  <si>
    <t>Sportovní zařízení v majetku obce</t>
  </si>
  <si>
    <t>Neinvestiční transfery občanským sdružením</t>
  </si>
  <si>
    <t>dotace z hracích aut.</t>
  </si>
  <si>
    <t>sociální zařízení hřiště</t>
  </si>
  <si>
    <t>vč.srážkových vod</t>
  </si>
  <si>
    <t>zálohy na všechna odb.místa</t>
  </si>
  <si>
    <t>VO Nádražní</t>
  </si>
  <si>
    <t>U Hřiště</t>
  </si>
  <si>
    <t>Veřejné osvětlení</t>
  </si>
  <si>
    <t>Ostatní neinvestiční výdaje jinde nezařazené</t>
  </si>
  <si>
    <t>přeložka VN Hřbitovní</t>
  </si>
  <si>
    <t>územní rozvoj</t>
  </si>
  <si>
    <t>Platy zaměstnanců v pracovním poměru</t>
  </si>
  <si>
    <t>dohody</t>
  </si>
  <si>
    <t>Pojistné za zdravotní pojištění</t>
  </si>
  <si>
    <t>Prádlo, oděv a obuv</t>
  </si>
  <si>
    <t>nákupy DHIM</t>
  </si>
  <si>
    <t>dílna, auto</t>
  </si>
  <si>
    <t>Pevná paliva</t>
  </si>
  <si>
    <t>Služby peněžních ústavů</t>
  </si>
  <si>
    <t xml:space="preserve">Nájemné </t>
  </si>
  <si>
    <t>traktůrek</t>
  </si>
  <si>
    <t>trambus</t>
  </si>
  <si>
    <t>Neinvestiční transfery nefinančním podnik. subj.</t>
  </si>
  <si>
    <t>Ostatní neinvestiční transfery VO územ.úrovně</t>
  </si>
  <si>
    <t>silniční daň</t>
  </si>
  <si>
    <t>Platby daní a poplatků krajům, obcím a SF</t>
  </si>
  <si>
    <t>Dopravní prostředky</t>
  </si>
  <si>
    <t>nákup vleku</t>
  </si>
  <si>
    <t>Ostatní invest. transfery veřej.rozpočtům územ.úrovně</t>
  </si>
  <si>
    <t>Komunální služby a územní rozvoj jinde nezařazené</t>
  </si>
  <si>
    <t>Komunální služby a územní rozvoj celkem</t>
  </si>
  <si>
    <t>Sběr a svoz komunálních odpadů</t>
  </si>
  <si>
    <t>obědy rozvoz</t>
  </si>
  <si>
    <t>Sociální péče a pomoc ostatním skupinám obyv.</t>
  </si>
  <si>
    <t>Denní stacionáře a centra denních služeb</t>
  </si>
  <si>
    <t>dar povodně</t>
  </si>
  <si>
    <t>Činnost orgánů krizového  řízení na územní úrovni</t>
  </si>
  <si>
    <t>Ostatní platy</t>
  </si>
  <si>
    <t>hadice, dovybavení</t>
  </si>
  <si>
    <t>pojištění</t>
  </si>
  <si>
    <t>Služby, školení a vzdělávání</t>
  </si>
  <si>
    <t>podlaha has.zbr.</t>
  </si>
  <si>
    <t>Požární ochrana</t>
  </si>
  <si>
    <t>Odměny členům zastupitelstev obcí</t>
  </si>
  <si>
    <t>Povinné pojistné sociální</t>
  </si>
  <si>
    <t>Povinné pojistné zdravotní</t>
  </si>
  <si>
    <t>Zastupitelstvo obce</t>
  </si>
  <si>
    <t>Volby do zastupitelstev krajů, PČR</t>
  </si>
  <si>
    <t>Volby do zastupitelstev územ. samospráv.celků</t>
  </si>
  <si>
    <t>Sčítání lidu</t>
  </si>
  <si>
    <t xml:space="preserve">Povinné pojistné na úrazové poj. </t>
  </si>
  <si>
    <t>už ne Sbírky</t>
  </si>
  <si>
    <t>počítače</t>
  </si>
  <si>
    <t>Konzultační, poradenské a právní služby</t>
  </si>
  <si>
    <t>zpravodaje,KEO,IT tech</t>
  </si>
  <si>
    <t>software</t>
  </si>
  <si>
    <t>Poskytované zálohy vlastní pokladně</t>
  </si>
  <si>
    <t xml:space="preserve">Ostatní neinvestiční transfery neziskovým org. </t>
  </si>
  <si>
    <t>Neinv. transfery obcím</t>
  </si>
  <si>
    <t>Ostatní nákup dlouhodobého nehmot.majetku</t>
  </si>
  <si>
    <t>doplatek ÚPSÚ</t>
  </si>
  <si>
    <t>Činnost místní správy</t>
  </si>
  <si>
    <t>Převody vlastním rozpočtovým účtům</t>
  </si>
  <si>
    <t>Převody vlastním fondům v rozp. území</t>
  </si>
  <si>
    <t>Ostatní finanční operace</t>
  </si>
  <si>
    <t>Finanční  vypořádání minulých let</t>
  </si>
  <si>
    <t>vratky</t>
  </si>
  <si>
    <t>Výdaje z finančního vypořádání min.let mezi krajem a obcemi</t>
  </si>
  <si>
    <t>VÝDAJE CELKEM</t>
  </si>
  <si>
    <t>příjmy - plánované</t>
  </si>
  <si>
    <t>výdaje - plánované</t>
  </si>
  <si>
    <t>splátka úvěru u ČS a.s.</t>
  </si>
  <si>
    <t>výsledek</t>
  </si>
  <si>
    <t>PŘÍJMY</t>
  </si>
  <si>
    <t>VÝDAJE</t>
  </si>
  <si>
    <t>x</t>
  </si>
  <si>
    <t>Odvod za odnětí půdy ze ZPF</t>
  </si>
  <si>
    <t>Zařízení předškolní výchovy a zákl. vzdělávání</t>
  </si>
  <si>
    <t>Poplatky za odnětí pozemků - lesy</t>
  </si>
  <si>
    <t>Komunální služby a úz. rozvoj jinde nezařazené</t>
  </si>
  <si>
    <t>Neinv. přijaté transfery ze SR - st.správa a školy</t>
  </si>
  <si>
    <t>ROZPOČET CELKEM :</t>
  </si>
  <si>
    <t>STAV NESPLACENÝCH ÚVĚRŮ K 31.12.2014</t>
  </si>
  <si>
    <t>příjmy</t>
  </si>
  <si>
    <t>zůstatek úvěru u ČS a.s. k 31.12.2014</t>
  </si>
  <si>
    <t>zůstatek k 31.12.2014</t>
  </si>
  <si>
    <t>výdaje</t>
  </si>
  <si>
    <t>splátky půjček</t>
  </si>
  <si>
    <t>výsledek - přebytek</t>
  </si>
  <si>
    <t>investice celkem :</t>
  </si>
  <si>
    <t>kap.</t>
  </si>
  <si>
    <t>vyřazeno :</t>
  </si>
  <si>
    <t>zateplení budov</t>
  </si>
  <si>
    <t>3113-6121</t>
  </si>
  <si>
    <t>zasíťování 5 staveb.parcel</t>
  </si>
  <si>
    <t>chodník Nádražní</t>
  </si>
  <si>
    <t>2212-6121</t>
  </si>
  <si>
    <t>reko VO Těšín</t>
  </si>
  <si>
    <t>chodníky Tyršova a Za Humny</t>
  </si>
  <si>
    <t>přístřešek</t>
  </si>
  <si>
    <t>hasičská zbrojnice</t>
  </si>
  <si>
    <t>5512-5171</t>
  </si>
  <si>
    <t>vrt ŽEN I</t>
  </si>
  <si>
    <t>2310-6121</t>
  </si>
  <si>
    <t>taras Zámezí</t>
  </si>
  <si>
    <t>2212-5171</t>
  </si>
  <si>
    <t>změna vytápění MŠ</t>
  </si>
  <si>
    <t>podlaha v sokolovně</t>
  </si>
  <si>
    <t>3412-5171</t>
  </si>
  <si>
    <t>vzduchotechnika MZŠ</t>
  </si>
  <si>
    <t>výměna buněk soc. zařízení na hřišti</t>
  </si>
  <si>
    <t>3419-6121</t>
  </si>
  <si>
    <t>ZŠ + MŠ</t>
  </si>
  <si>
    <t>3113-5331</t>
  </si>
  <si>
    <t>příspěvek na učitele 6.třídy</t>
  </si>
  <si>
    <t>asistent ped.</t>
  </si>
  <si>
    <t>cestovné</t>
  </si>
  <si>
    <t>3113-5169</t>
  </si>
  <si>
    <t>měsíc</t>
  </si>
  <si>
    <t>žadatel</t>
  </si>
  <si>
    <t>poskytnutá částka</t>
  </si>
  <si>
    <t>požadavek</t>
  </si>
  <si>
    <t>1.</t>
  </si>
  <si>
    <t>MC Kapička</t>
  </si>
  <si>
    <t>2.</t>
  </si>
  <si>
    <t>Sdružení ochrany spotřebitelů</t>
  </si>
  <si>
    <t>4.</t>
  </si>
  <si>
    <t>Apropo</t>
  </si>
  <si>
    <t>6.</t>
  </si>
  <si>
    <t>účet  KH kraje - povodně</t>
  </si>
  <si>
    <t>7.</t>
  </si>
  <si>
    <t>Mladoboleslavský železniční spolek</t>
  </si>
  <si>
    <t>Občanské poradenské středisko HK</t>
  </si>
  <si>
    <t>9.</t>
  </si>
  <si>
    <t>Klub přátel železnic Českého ráje</t>
  </si>
  <si>
    <t>OVV ČSTV</t>
  </si>
  <si>
    <t>12.</t>
  </si>
  <si>
    <t>ČSČK - úřad oblastního spolku Jičín</t>
  </si>
  <si>
    <t>obec Dětenice - prázdninový vlak</t>
  </si>
  <si>
    <t>celkem :</t>
  </si>
  <si>
    <t>Ostatní přijaté vratky transferů</t>
  </si>
  <si>
    <t>Zařízení předškolní výchovy a základní vzdělávání</t>
  </si>
  <si>
    <t>Volby do Evropského parlamentu</t>
  </si>
  <si>
    <t>zvýšení popl</t>
  </si>
  <si>
    <t>SW muzeum</t>
  </si>
  <si>
    <t>podlaha jeviště</t>
  </si>
  <si>
    <t>kabiny hřiště</t>
  </si>
  <si>
    <t>byty</t>
  </si>
  <si>
    <t>vč. Cidl</t>
  </si>
  <si>
    <t>vrata + Zámezí</t>
  </si>
  <si>
    <t>dopravní auto přísp</t>
  </si>
  <si>
    <t>granty sdružením</t>
  </si>
  <si>
    <t>služby zpracování dat</t>
  </si>
  <si>
    <t>civ. připravenost na krizové stavy</t>
  </si>
  <si>
    <t>programové vybavení</t>
  </si>
  <si>
    <t>neinvestiční transfery? Sdružením ?????</t>
  </si>
  <si>
    <t>dopr značky</t>
  </si>
  <si>
    <t>územní plán</t>
  </si>
  <si>
    <t>návrh zadání ÚP</t>
  </si>
  <si>
    <t>roubenka</t>
  </si>
  <si>
    <t>oprava VO Těšín</t>
  </si>
  <si>
    <t>propag mater,</t>
  </si>
  <si>
    <t xml:space="preserve">program regenerace </t>
  </si>
  <si>
    <t>nedočerpáno ze školy</t>
  </si>
  <si>
    <t>sokolovna</t>
  </si>
  <si>
    <t>školní hřiště</t>
  </si>
  <si>
    <t>zpravodaj</t>
  </si>
  <si>
    <t>pronájem zasedačky</t>
  </si>
  <si>
    <t>pozemek Cidlina</t>
  </si>
  <si>
    <t>např. geodet. zaměření</t>
  </si>
  <si>
    <t>taras, chodníky vř</t>
  </si>
  <si>
    <t>vrt  spoluúčast</t>
  </si>
  <si>
    <t>náhon ?</t>
  </si>
  <si>
    <t>zůstatek na účtech k 31.12. 2014</t>
  </si>
  <si>
    <t>zateplení, vzduchotechnika</t>
  </si>
  <si>
    <t>lino, parkety tělocv.</t>
  </si>
  <si>
    <t>zástup</t>
  </si>
  <si>
    <t>dět den Ž + Cidl</t>
  </si>
  <si>
    <t>vítání občánků</t>
  </si>
  <si>
    <t>senioři, žáci 9.tříd</t>
  </si>
  <si>
    <t>PD, věc. břemena</t>
  </si>
  <si>
    <t>KD Cidlina 30tis.</t>
  </si>
  <si>
    <t>info tabule, štěpkovač</t>
  </si>
  <si>
    <t>pojištění vozidel</t>
  </si>
  <si>
    <t>traktůrek na zimní údržbu</t>
  </si>
  <si>
    <t>rozvoz obědů</t>
  </si>
  <si>
    <t>PC</t>
  </si>
  <si>
    <t>agendy MÚ Jč</t>
  </si>
  <si>
    <t>NA ROK 2015</t>
  </si>
  <si>
    <t>pasport, dozor, PD Těšín</t>
  </si>
  <si>
    <t>park ,sesuv Železný</t>
  </si>
  <si>
    <t>Civ.připravenost na kriz.stavy</t>
  </si>
  <si>
    <t xml:space="preserve">  </t>
  </si>
  <si>
    <t>ROZPOČET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</si>
</sst>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#,##0\ &quot;Kč&quot;"/>
  </numFmts>
  <fonts count="81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11"/>
      <color indexed="18"/>
      <name val="Calibri"/>
      <family val="2"/>
    </font>
    <font>
      <sz val="11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name val="Calibri"/>
      <family val="2"/>
    </font>
    <font>
      <sz val="11"/>
      <color indexed="49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1"/>
      <name val="Calibri"/>
      <family val="2"/>
    </font>
    <font>
      <i/>
      <sz val="11"/>
      <color indexed="18"/>
      <name val="Calibri"/>
      <family val="2"/>
    </font>
    <font>
      <i/>
      <sz val="11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i/>
      <sz val="10"/>
      <name val="Calibri"/>
      <family val="2"/>
    </font>
    <font>
      <b/>
      <sz val="12"/>
      <color indexed="62"/>
      <name val="Calibri"/>
      <family val="2"/>
    </font>
    <font>
      <b/>
      <sz val="16"/>
      <color indexed="8"/>
      <name val="Calibri"/>
      <family val="2"/>
    </font>
    <font>
      <b/>
      <sz val="14"/>
      <name val="Calibri"/>
      <family val="2"/>
    </font>
    <font>
      <b/>
      <i/>
      <sz val="11"/>
      <color indexed="18"/>
      <name val="Calibri"/>
      <family val="2"/>
    </font>
    <font>
      <b/>
      <i/>
      <sz val="11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Calibri"/>
      <family val="2"/>
    </font>
    <font>
      <i/>
      <sz val="8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i/>
      <sz val="9"/>
      <color indexed="8"/>
      <name val="Calibri"/>
      <family val="2"/>
    </font>
    <font>
      <b/>
      <sz val="24"/>
      <color indexed="40"/>
      <name val="Bookman Old Style"/>
      <family val="1"/>
    </font>
    <font>
      <b/>
      <sz val="16"/>
      <color indexed="40"/>
      <name val="Bookman Old Style"/>
      <family val="1"/>
    </font>
    <font>
      <b/>
      <sz val="28"/>
      <color indexed="40"/>
      <name val="Bookman Old Style"/>
      <family val="1"/>
    </font>
    <font>
      <b/>
      <sz val="11"/>
      <color indexed="8"/>
      <name val="Bookman Old Style"/>
      <family val="1"/>
    </font>
    <font>
      <b/>
      <sz val="11"/>
      <color indexed="18"/>
      <name val="Bookman Old Style"/>
      <family val="1"/>
    </font>
    <font>
      <b/>
      <i/>
      <sz val="9"/>
      <color indexed="8"/>
      <name val="Bookman Old Style"/>
      <family val="1"/>
    </font>
    <font>
      <b/>
      <sz val="22"/>
      <color indexed="9"/>
      <name val="Bookman Old Style"/>
      <family val="1"/>
    </font>
    <font>
      <i/>
      <sz val="9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Bookman Old Style"/>
      <family val="1"/>
    </font>
    <font>
      <b/>
      <sz val="12"/>
      <color indexed="9"/>
      <name val="Bookman Old Style"/>
      <family val="1"/>
    </font>
    <font>
      <sz val="8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74" fillId="0" borderId="7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34" borderId="0" xfId="0" applyFont="1" applyFill="1" applyAlignment="1">
      <alignment/>
    </xf>
    <xf numFmtId="0" fontId="8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Border="1" applyAlignment="1">
      <alignment/>
    </xf>
    <xf numFmtId="0" fontId="11" fillId="0" borderId="14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3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3" fontId="3" fillId="0" borderId="17" xfId="0" applyNumberFormat="1" applyFont="1" applyFill="1" applyBorder="1" applyAlignment="1">
      <alignment/>
    </xf>
    <xf numFmtId="3" fontId="11" fillId="0" borderId="14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33" borderId="13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1" fillId="33" borderId="13" xfId="0" applyFont="1" applyFill="1" applyBorder="1" applyAlignment="1">
      <alignment horizontal="center" vertical="center"/>
    </xf>
    <xf numFmtId="3" fontId="14" fillId="33" borderId="17" xfId="0" applyNumberFormat="1" applyFont="1" applyFill="1" applyBorder="1" applyAlignment="1">
      <alignment/>
    </xf>
    <xf numFmtId="3" fontId="15" fillId="33" borderId="18" xfId="0" applyNumberFormat="1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/>
    </xf>
    <xf numFmtId="3" fontId="16" fillId="0" borderId="1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36" borderId="13" xfId="0" applyFont="1" applyFill="1" applyBorder="1" applyAlignment="1">
      <alignment/>
    </xf>
    <xf numFmtId="0" fontId="11" fillId="36" borderId="10" xfId="0" applyFont="1" applyFill="1" applyBorder="1" applyAlignment="1">
      <alignment horizontal="center"/>
    </xf>
    <xf numFmtId="0" fontId="11" fillId="36" borderId="14" xfId="0" applyFont="1" applyFill="1" applyBorder="1" applyAlignment="1">
      <alignment horizontal="center" vertical="center"/>
    </xf>
    <xf numFmtId="3" fontId="18" fillId="36" borderId="17" xfId="0" applyNumberFormat="1" applyFont="1" applyFill="1" applyBorder="1" applyAlignment="1">
      <alignment/>
    </xf>
    <xf numFmtId="3" fontId="19" fillId="36" borderId="18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/>
    </xf>
    <xf numFmtId="0" fontId="19" fillId="36" borderId="13" xfId="0" applyFont="1" applyFill="1" applyBorder="1" applyAlignment="1">
      <alignment horizontal="left"/>
    </xf>
    <xf numFmtId="0" fontId="4" fillId="0" borderId="13" xfId="0" applyFont="1" applyBorder="1" applyAlignment="1">
      <alignment/>
    </xf>
    <xf numFmtId="0" fontId="8" fillId="37" borderId="13" xfId="0" applyFont="1" applyFill="1" applyBorder="1" applyAlignment="1">
      <alignment/>
    </xf>
    <xf numFmtId="0" fontId="11" fillId="37" borderId="10" xfId="0" applyFont="1" applyFill="1" applyBorder="1" applyAlignment="1">
      <alignment horizontal="center"/>
    </xf>
    <xf numFmtId="0" fontId="11" fillId="37" borderId="14" xfId="0" applyFont="1" applyFill="1" applyBorder="1" applyAlignment="1">
      <alignment horizontal="center" vertical="center"/>
    </xf>
    <xf numFmtId="3" fontId="20" fillId="37" borderId="17" xfId="0" applyNumberFormat="1" applyFont="1" applyFill="1" applyBorder="1" applyAlignment="1">
      <alignment/>
    </xf>
    <xf numFmtId="3" fontId="21" fillId="37" borderId="18" xfId="0" applyNumberFormat="1" applyFont="1" applyFill="1" applyBorder="1" applyAlignment="1">
      <alignment/>
    </xf>
    <xf numFmtId="0" fontId="22" fillId="0" borderId="13" xfId="0" applyFont="1" applyBorder="1" applyAlignment="1">
      <alignment horizontal="left"/>
    </xf>
    <xf numFmtId="0" fontId="23" fillId="36" borderId="13" xfId="0" applyFont="1" applyFill="1" applyBorder="1" applyAlignment="1">
      <alignment/>
    </xf>
    <xf numFmtId="0" fontId="17" fillId="38" borderId="13" xfId="0" applyFont="1" applyFill="1" applyBorder="1" applyAlignment="1">
      <alignment/>
    </xf>
    <xf numFmtId="0" fontId="11" fillId="38" borderId="10" xfId="0" applyFont="1" applyFill="1" applyBorder="1" applyAlignment="1">
      <alignment horizontal="center"/>
    </xf>
    <xf numFmtId="0" fontId="11" fillId="38" borderId="14" xfId="0" applyFont="1" applyFill="1" applyBorder="1" applyAlignment="1">
      <alignment horizontal="center" vertical="center"/>
    </xf>
    <xf numFmtId="3" fontId="18" fillId="38" borderId="17" xfId="0" applyNumberFormat="1" applyFont="1" applyFill="1" applyBorder="1" applyAlignment="1">
      <alignment/>
    </xf>
    <xf numFmtId="3" fontId="19" fillId="38" borderId="18" xfId="0" applyNumberFormat="1" applyFont="1" applyFill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/>
    </xf>
    <xf numFmtId="0" fontId="19" fillId="38" borderId="13" xfId="0" applyFont="1" applyFill="1" applyBorder="1" applyAlignment="1">
      <alignment/>
    </xf>
    <xf numFmtId="0" fontId="24" fillId="38" borderId="10" xfId="0" applyFont="1" applyFill="1" applyBorder="1" applyAlignment="1">
      <alignment horizontal="center"/>
    </xf>
    <xf numFmtId="0" fontId="24" fillId="38" borderId="14" xfId="0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/>
    </xf>
    <xf numFmtId="0" fontId="18" fillId="36" borderId="17" xfId="0" applyFont="1" applyFill="1" applyBorder="1" applyAlignment="1">
      <alignment/>
    </xf>
    <xf numFmtId="3" fontId="18" fillId="0" borderId="17" xfId="0" applyNumberFormat="1" applyFont="1" applyFill="1" applyBorder="1" applyAlignment="1">
      <alignment/>
    </xf>
    <xf numFmtId="3" fontId="19" fillId="0" borderId="18" xfId="0" applyNumberFormat="1" applyFont="1" applyFill="1" applyBorder="1" applyAlignment="1">
      <alignment/>
    </xf>
    <xf numFmtId="3" fontId="18" fillId="36" borderId="11" xfId="0" applyNumberFormat="1" applyFont="1" applyFill="1" applyBorder="1" applyAlignment="1">
      <alignment/>
    </xf>
    <xf numFmtId="3" fontId="19" fillId="36" borderId="12" xfId="0" applyNumberFormat="1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3" fontId="15" fillId="33" borderId="19" xfId="0" applyNumberFormat="1" applyFont="1" applyFill="1" applyBorder="1" applyAlignment="1">
      <alignment/>
    </xf>
    <xf numFmtId="3" fontId="14" fillId="33" borderId="2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vertical="center"/>
    </xf>
    <xf numFmtId="0" fontId="11" fillId="0" borderId="0" xfId="0" applyFont="1" applyAlignment="1">
      <alignment horizontal="center"/>
    </xf>
    <xf numFmtId="0" fontId="26" fillId="38" borderId="0" xfId="0" applyFont="1" applyFill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1" fillId="35" borderId="14" xfId="0" applyFont="1" applyFill="1" applyBorder="1" applyAlignment="1">
      <alignment horizontal="center"/>
    </xf>
    <xf numFmtId="0" fontId="20" fillId="35" borderId="21" xfId="0" applyFont="1" applyFill="1" applyBorder="1" applyAlignment="1">
      <alignment horizontal="center"/>
    </xf>
    <xf numFmtId="0" fontId="21" fillId="35" borderId="2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3" xfId="0" applyBorder="1" applyAlignment="1">
      <alignment/>
    </xf>
    <xf numFmtId="0" fontId="11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7" fillId="39" borderId="13" xfId="0" applyFont="1" applyFill="1" applyBorder="1" applyAlignment="1">
      <alignment/>
    </xf>
    <xf numFmtId="0" fontId="0" fillId="39" borderId="13" xfId="0" applyFill="1" applyBorder="1" applyAlignment="1">
      <alignment/>
    </xf>
    <xf numFmtId="0" fontId="11" fillId="39" borderId="10" xfId="0" applyFont="1" applyFill="1" applyBorder="1" applyAlignment="1">
      <alignment horizontal="center"/>
    </xf>
    <xf numFmtId="0" fontId="11" fillId="39" borderId="14" xfId="0" applyFont="1" applyFill="1" applyBorder="1" applyAlignment="1">
      <alignment horizontal="center"/>
    </xf>
    <xf numFmtId="3" fontId="18" fillId="39" borderId="17" xfId="0" applyNumberFormat="1" applyFont="1" applyFill="1" applyBorder="1" applyAlignment="1">
      <alignment/>
    </xf>
    <xf numFmtId="3" fontId="19" fillId="39" borderId="18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center"/>
    </xf>
    <xf numFmtId="0" fontId="8" fillId="40" borderId="13" xfId="0" applyFont="1" applyFill="1" applyBorder="1" applyAlignment="1">
      <alignment/>
    </xf>
    <xf numFmtId="0" fontId="0" fillId="40" borderId="13" xfId="0" applyFill="1" applyBorder="1" applyAlignment="1">
      <alignment/>
    </xf>
    <xf numFmtId="0" fontId="11" fillId="40" borderId="10" xfId="0" applyFont="1" applyFill="1" applyBorder="1" applyAlignment="1">
      <alignment horizontal="center"/>
    </xf>
    <xf numFmtId="0" fontId="11" fillId="40" borderId="14" xfId="0" applyFont="1" applyFill="1" applyBorder="1" applyAlignment="1">
      <alignment horizontal="center"/>
    </xf>
    <xf numFmtId="3" fontId="28" fillId="40" borderId="17" xfId="0" applyNumberFormat="1" applyFont="1" applyFill="1" applyBorder="1" applyAlignment="1">
      <alignment/>
    </xf>
    <xf numFmtId="3" fontId="29" fillId="40" borderId="18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" fontId="20" fillId="40" borderId="17" xfId="0" applyNumberFormat="1" applyFont="1" applyFill="1" applyBorder="1" applyAlignment="1">
      <alignment/>
    </xf>
    <xf numFmtId="3" fontId="21" fillId="40" borderId="18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5" fillId="0" borderId="0" xfId="0" applyFont="1" applyFill="1" applyAlignment="1">
      <alignment horizontal="center"/>
    </xf>
    <xf numFmtId="3" fontId="28" fillId="0" borderId="17" xfId="0" applyNumberFormat="1" applyFont="1" applyFill="1" applyBorder="1" applyAlignment="1">
      <alignment/>
    </xf>
    <xf numFmtId="3" fontId="29" fillId="0" borderId="18" xfId="0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Fill="1" applyBorder="1" applyAlignment="1">
      <alignment/>
    </xf>
    <xf numFmtId="0" fontId="30" fillId="39" borderId="10" xfId="0" applyFont="1" applyFill="1" applyBorder="1" applyAlignment="1">
      <alignment horizontal="center"/>
    </xf>
    <xf numFmtId="0" fontId="30" fillId="39" borderId="14" xfId="0" applyFont="1" applyFill="1" applyBorder="1" applyAlignment="1">
      <alignment horizontal="center"/>
    </xf>
    <xf numFmtId="0" fontId="31" fillId="40" borderId="13" xfId="0" applyFont="1" applyFill="1" applyBorder="1" applyAlignment="1">
      <alignment/>
    </xf>
    <xf numFmtId="3" fontId="22" fillId="0" borderId="17" xfId="0" applyNumberFormat="1" applyFont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19" fillId="39" borderId="13" xfId="0" applyFont="1" applyFill="1" applyBorder="1" applyAlignment="1">
      <alignment/>
    </xf>
    <xf numFmtId="0" fontId="32" fillId="39" borderId="13" xfId="0" applyFont="1" applyFill="1" applyBorder="1" applyAlignment="1">
      <alignment/>
    </xf>
    <xf numFmtId="0" fontId="33" fillId="39" borderId="10" xfId="0" applyFont="1" applyFill="1" applyBorder="1" applyAlignment="1">
      <alignment horizontal="center"/>
    </xf>
    <xf numFmtId="0" fontId="33" fillId="39" borderId="14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0" xfId="0" applyFill="1" applyAlignment="1">
      <alignment/>
    </xf>
    <xf numFmtId="3" fontId="18" fillId="39" borderId="24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18" fillId="39" borderId="17" xfId="0" applyFont="1" applyFill="1" applyBorder="1" applyAlignment="1">
      <alignment/>
    </xf>
    <xf numFmtId="0" fontId="19" fillId="39" borderId="18" xfId="0" applyFont="1" applyFill="1" applyBorder="1" applyAlignment="1">
      <alignment/>
    </xf>
    <xf numFmtId="3" fontId="4" fillId="34" borderId="18" xfId="0" applyNumberFormat="1" applyFont="1" applyFill="1" applyBorder="1" applyAlignment="1">
      <alignment/>
    </xf>
    <xf numFmtId="3" fontId="18" fillId="39" borderId="11" xfId="0" applyNumberFormat="1" applyFont="1" applyFill="1" applyBorder="1" applyAlignment="1">
      <alignment/>
    </xf>
    <xf numFmtId="3" fontId="19" fillId="39" borderId="12" xfId="0" applyNumberFormat="1" applyFont="1" applyFill="1" applyBorder="1" applyAlignment="1">
      <alignment/>
    </xf>
    <xf numFmtId="0" fontId="11" fillId="0" borderId="13" xfId="0" applyFont="1" applyBorder="1" applyAlignment="1">
      <alignment horizontal="center"/>
    </xf>
    <xf numFmtId="0" fontId="35" fillId="36" borderId="13" xfId="0" applyFont="1" applyFill="1" applyBorder="1" applyAlignment="1">
      <alignment/>
    </xf>
    <xf numFmtId="0" fontId="0" fillId="36" borderId="13" xfId="0" applyFill="1" applyBorder="1" applyAlignment="1">
      <alignment/>
    </xf>
    <xf numFmtId="0" fontId="11" fillId="36" borderId="13" xfId="0" applyFont="1" applyFill="1" applyBorder="1" applyAlignment="1">
      <alignment horizontal="center"/>
    </xf>
    <xf numFmtId="3" fontId="25" fillId="36" borderId="20" xfId="0" applyNumberFormat="1" applyFont="1" applyFill="1" applyBorder="1" applyAlignment="1">
      <alignment/>
    </xf>
    <xf numFmtId="3" fontId="15" fillId="36" borderId="19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17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0" fontId="17" fillId="0" borderId="13" xfId="0" applyFont="1" applyBorder="1" applyAlignment="1">
      <alignment/>
    </xf>
    <xf numFmtId="3" fontId="36" fillId="0" borderId="13" xfId="0" applyNumberFormat="1" applyFont="1" applyBorder="1" applyAlignment="1">
      <alignment/>
    </xf>
    <xf numFmtId="3" fontId="36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0" fontId="17" fillId="39" borderId="15" xfId="0" applyFont="1" applyFill="1" applyBorder="1" applyAlignment="1">
      <alignment/>
    </xf>
    <xf numFmtId="3" fontId="18" fillId="39" borderId="16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17" fillId="39" borderId="17" xfId="0" applyFont="1" applyFill="1" applyBorder="1" applyAlignment="1">
      <alignment/>
    </xf>
    <xf numFmtId="3" fontId="18" fillId="39" borderId="18" xfId="0" applyNumberFormat="1" applyFont="1" applyFill="1" applyBorder="1" applyAlignment="1">
      <alignment/>
    </xf>
    <xf numFmtId="0" fontId="8" fillId="40" borderId="17" xfId="0" applyFont="1" applyFill="1" applyBorder="1" applyAlignment="1">
      <alignment horizontal="right"/>
    </xf>
    <xf numFmtId="3" fontId="28" fillId="40" borderId="18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0" fontId="12" fillId="33" borderId="17" xfId="0" applyFont="1" applyFill="1" applyBorder="1" applyAlignment="1">
      <alignment/>
    </xf>
    <xf numFmtId="3" fontId="14" fillId="33" borderId="18" xfId="0" applyNumberFormat="1" applyFont="1" applyFill="1" applyBorder="1" applyAlignment="1">
      <alignment/>
    </xf>
    <xf numFmtId="0" fontId="17" fillId="36" borderId="17" xfId="0" applyFont="1" applyFill="1" applyBorder="1" applyAlignment="1">
      <alignment/>
    </xf>
    <xf numFmtId="3" fontId="18" fillId="36" borderId="18" xfId="0" applyNumberFormat="1" applyFont="1" applyFill="1" applyBorder="1" applyAlignment="1">
      <alignment/>
    </xf>
    <xf numFmtId="0" fontId="8" fillId="37" borderId="17" xfId="0" applyFont="1" applyFill="1" applyBorder="1" applyAlignment="1">
      <alignment/>
    </xf>
    <xf numFmtId="3" fontId="20" fillId="37" borderId="18" xfId="0" applyNumberFormat="1" applyFont="1" applyFill="1" applyBorder="1" applyAlignment="1">
      <alignment/>
    </xf>
    <xf numFmtId="0" fontId="17" fillId="39" borderId="25" xfId="0" applyFont="1" applyFill="1" applyBorder="1" applyAlignment="1">
      <alignment/>
    </xf>
    <xf numFmtId="3" fontId="18" fillId="39" borderId="26" xfId="0" applyNumberFormat="1" applyFont="1" applyFill="1" applyBorder="1" applyAlignment="1">
      <alignment/>
    </xf>
    <xf numFmtId="0" fontId="17" fillId="36" borderId="11" xfId="0" applyFont="1" applyFill="1" applyBorder="1" applyAlignment="1">
      <alignment/>
    </xf>
    <xf numFmtId="3" fontId="18" fillId="36" borderId="12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7" fillId="0" borderId="0" xfId="0" applyFont="1" applyAlignment="1">
      <alignment horizontal="center" vertical="center"/>
    </xf>
    <xf numFmtId="0" fontId="47" fillId="41" borderId="20" xfId="0" applyFont="1" applyFill="1" applyBorder="1" applyAlignment="1">
      <alignment horizontal="left" vertical="center"/>
    </xf>
    <xf numFmtId="3" fontId="48" fillId="41" borderId="19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47" fillId="42" borderId="20" xfId="0" applyFont="1" applyFill="1" applyBorder="1" applyAlignment="1">
      <alignment horizontal="left" vertical="center"/>
    </xf>
    <xf numFmtId="3" fontId="48" fillId="42" borderId="19" xfId="0" applyNumberFormat="1" applyFont="1" applyFill="1" applyBorder="1" applyAlignment="1">
      <alignment horizontal="right" vertical="center"/>
    </xf>
    <xf numFmtId="3" fontId="18" fillId="0" borderId="16" xfId="0" applyNumberFormat="1" applyFont="1" applyBorder="1" applyAlignment="1">
      <alignment/>
    </xf>
    <xf numFmtId="0" fontId="0" fillId="0" borderId="20" xfId="0" applyFont="1" applyBorder="1" applyAlignment="1">
      <alignment/>
    </xf>
    <xf numFmtId="3" fontId="17" fillId="0" borderId="19" xfId="0" applyNumberFormat="1" applyFont="1" applyBorder="1" applyAlignment="1">
      <alignment/>
    </xf>
    <xf numFmtId="3" fontId="18" fillId="0" borderId="18" xfId="0" applyNumberFormat="1" applyFont="1" applyBorder="1" applyAlignment="1">
      <alignment/>
    </xf>
    <xf numFmtId="3" fontId="17" fillId="0" borderId="18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17" fillId="0" borderId="12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0" fontId="17" fillId="42" borderId="27" xfId="0" applyFont="1" applyFill="1" applyBorder="1" applyAlignment="1">
      <alignment/>
    </xf>
    <xf numFmtId="3" fontId="17" fillId="42" borderId="27" xfId="0" applyNumberFormat="1" applyFont="1" applyFill="1" applyBorder="1" applyAlignment="1">
      <alignment/>
    </xf>
    <xf numFmtId="0" fontId="5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horizontal="right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32" fillId="0" borderId="0" xfId="0" applyNumberFormat="1" applyFont="1" applyAlignment="1">
      <alignment/>
    </xf>
    <xf numFmtId="164" fontId="38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51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13" xfId="0" applyFill="1" applyBorder="1" applyAlignment="1">
      <alignment/>
    </xf>
    <xf numFmtId="3" fontId="3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0" fontId="17" fillId="39" borderId="11" xfId="0" applyFont="1" applyFill="1" applyBorder="1" applyAlignment="1">
      <alignment/>
    </xf>
    <xf numFmtId="3" fontId="18" fillId="39" borderId="12" xfId="0" applyNumberFormat="1" applyFont="1" applyFill="1" applyBorder="1" applyAlignment="1">
      <alignment/>
    </xf>
    <xf numFmtId="3" fontId="0" fillId="0" borderId="0" xfId="0" applyNumberFormat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5" fillId="41" borderId="31" xfId="0" applyFont="1" applyFill="1" applyBorder="1" applyAlignment="1">
      <alignment horizontal="center"/>
    </xf>
    <xf numFmtId="0" fontId="45" fillId="42" borderId="31" xfId="0" applyFont="1" applyFill="1" applyBorder="1" applyAlignment="1">
      <alignment horizontal="center"/>
    </xf>
    <xf numFmtId="0" fontId="49" fillId="43" borderId="31" xfId="0" applyFont="1" applyFill="1" applyBorder="1" applyAlignment="1">
      <alignment horizontal="center"/>
    </xf>
    <xf numFmtId="0" fontId="50" fillId="44" borderId="31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108</xdr:row>
      <xdr:rowOff>85725</xdr:rowOff>
    </xdr:from>
    <xdr:to>
      <xdr:col>7</xdr:col>
      <xdr:colOff>323850</xdr:colOff>
      <xdr:row>110</xdr:row>
      <xdr:rowOff>104775</xdr:rowOff>
    </xdr:to>
    <xdr:sp>
      <xdr:nvSpPr>
        <xdr:cNvPr id="1" name="Pravoúhlá spojovací čára 3"/>
        <xdr:cNvSpPr>
          <a:spLocks/>
        </xdr:cNvSpPr>
      </xdr:nvSpPr>
      <xdr:spPr>
        <a:xfrm rot="16200000" flipH="1">
          <a:off x="7743825" y="20640675"/>
          <a:ext cx="257175" cy="400050"/>
        </a:xfrm>
        <a:prstGeom prst="bentConnector3">
          <a:avLst>
            <a:gd name="adj" fmla="val 49759"/>
          </a:avLst>
        </a:prstGeom>
        <a:noFill/>
        <a:ln w="93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847725</xdr:colOff>
      <xdr:row>138</xdr:row>
      <xdr:rowOff>66675</xdr:rowOff>
    </xdr:from>
    <xdr:to>
      <xdr:col>7</xdr:col>
      <xdr:colOff>247650</xdr:colOff>
      <xdr:row>139</xdr:row>
      <xdr:rowOff>85725</xdr:rowOff>
    </xdr:to>
    <xdr:sp>
      <xdr:nvSpPr>
        <xdr:cNvPr id="2" name="Pravoúhlá spojovací čára 7"/>
        <xdr:cNvSpPr>
          <a:spLocks/>
        </xdr:cNvSpPr>
      </xdr:nvSpPr>
      <xdr:spPr>
        <a:xfrm>
          <a:off x="7677150" y="26336625"/>
          <a:ext cx="247650" cy="209550"/>
        </a:xfrm>
        <a:prstGeom prst="bentConnector3">
          <a:avLst>
            <a:gd name="adj" fmla="val 49791"/>
          </a:avLst>
        </a:prstGeom>
        <a:noFill/>
        <a:ln w="93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</xdr:row>
      <xdr:rowOff>295275</xdr:rowOff>
    </xdr:from>
    <xdr:to>
      <xdr:col>5</xdr:col>
      <xdr:colOff>685800</xdr:colOff>
      <xdr:row>4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457200"/>
          <a:ext cx="6096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109" sqref="E109"/>
    </sheetView>
  </sheetViews>
  <sheetFormatPr defaultColWidth="9.140625" defaultRowHeight="15"/>
  <cols>
    <col min="1" max="1" width="55.28125" style="0" customWidth="1"/>
    <col min="2" max="2" width="6.7109375" style="0" customWidth="1"/>
    <col min="3" max="3" width="7.7109375" style="1" customWidth="1"/>
    <col min="4" max="4" width="12.28125" style="2" customWidth="1"/>
    <col min="5" max="5" width="12.28125" style="3" customWidth="1"/>
    <col min="6" max="6" width="12.28125" style="2" customWidth="1"/>
    <col min="7" max="7" width="12.28125" style="3" customWidth="1"/>
    <col min="8" max="8" width="12.28125" style="2" customWidth="1"/>
    <col min="9" max="9" width="12.28125" style="3" customWidth="1"/>
    <col min="10" max="10" width="12.28125" style="2" customWidth="1"/>
    <col min="11" max="11" width="12.28125" style="3" customWidth="1"/>
    <col min="12" max="12" width="32.28125" style="5" customWidth="1"/>
    <col min="13" max="13" width="27.7109375" style="5" customWidth="1"/>
    <col min="14" max="14" width="24.00390625" style="4" customWidth="1"/>
  </cols>
  <sheetData>
    <row r="1" spans="1:11" ht="23.25">
      <c r="A1" s="6" t="s">
        <v>0</v>
      </c>
      <c r="C1" s="7"/>
      <c r="D1" s="229">
        <v>2012</v>
      </c>
      <c r="E1" s="229"/>
      <c r="F1" s="229">
        <v>2013</v>
      </c>
      <c r="G1" s="229"/>
      <c r="H1" s="229">
        <v>2014</v>
      </c>
      <c r="I1" s="229"/>
      <c r="J1" s="229">
        <v>2015</v>
      </c>
      <c r="K1" s="229"/>
    </row>
    <row r="2" spans="1:14" ht="15">
      <c r="A2" s="8"/>
      <c r="B2" s="9" t="s">
        <v>1</v>
      </c>
      <c r="C2" s="10" t="s">
        <v>2</v>
      </c>
      <c r="D2" s="11" t="s">
        <v>3</v>
      </c>
      <c r="E2" s="12" t="s">
        <v>4</v>
      </c>
      <c r="F2" s="11" t="s">
        <v>3</v>
      </c>
      <c r="G2" s="12" t="s">
        <v>4</v>
      </c>
      <c r="H2" s="11" t="s">
        <v>3</v>
      </c>
      <c r="I2" s="12" t="s">
        <v>4</v>
      </c>
      <c r="J2" s="11" t="s">
        <v>3</v>
      </c>
      <c r="K2" s="12" t="s">
        <v>4</v>
      </c>
      <c r="L2" s="13">
        <v>2015</v>
      </c>
      <c r="M2" s="13">
        <v>2014</v>
      </c>
      <c r="N2" s="13">
        <v>2013</v>
      </c>
    </row>
    <row r="3" spans="4:11" ht="5.25" customHeight="1">
      <c r="D3" s="14"/>
      <c r="E3" s="15"/>
      <c r="F3" s="14"/>
      <c r="G3" s="15"/>
      <c r="H3" s="14"/>
      <c r="I3" s="15"/>
      <c r="J3" s="14"/>
      <c r="K3" s="15"/>
    </row>
    <row r="4" spans="1:14" ht="15">
      <c r="A4" s="16" t="s">
        <v>5</v>
      </c>
      <c r="B4" s="17"/>
      <c r="C4" s="18">
        <v>1111</v>
      </c>
      <c r="D4" s="19">
        <v>1800000</v>
      </c>
      <c r="E4" s="20">
        <v>1991889</v>
      </c>
      <c r="F4" s="19">
        <v>2500000</v>
      </c>
      <c r="G4" s="20">
        <v>2696843</v>
      </c>
      <c r="H4" s="19">
        <v>2600000</v>
      </c>
      <c r="I4" s="20">
        <v>2717106.1</v>
      </c>
      <c r="J4" s="19">
        <v>2700000</v>
      </c>
      <c r="K4" s="20"/>
      <c r="M4" s="22"/>
      <c r="N4" s="21"/>
    </row>
    <row r="5" spans="1:14" ht="15">
      <c r="A5" s="16" t="s">
        <v>6</v>
      </c>
      <c r="B5" s="17"/>
      <c r="C5" s="18">
        <v>1112</v>
      </c>
      <c r="D5" s="23">
        <v>85000</v>
      </c>
      <c r="E5" s="24">
        <v>259297</v>
      </c>
      <c r="F5" s="23">
        <v>300000</v>
      </c>
      <c r="G5" s="24">
        <v>376230</v>
      </c>
      <c r="H5" s="23">
        <v>350000</v>
      </c>
      <c r="I5" s="24">
        <v>323085.41</v>
      </c>
      <c r="J5" s="23">
        <v>320000</v>
      </c>
      <c r="K5" s="24"/>
      <c r="M5" s="22"/>
      <c r="N5" s="21"/>
    </row>
    <row r="6" spans="1:14" ht="15">
      <c r="A6" s="16" t="s">
        <v>7</v>
      </c>
      <c r="B6" s="17"/>
      <c r="C6" s="18">
        <v>1113</v>
      </c>
      <c r="D6" s="23">
        <v>165000</v>
      </c>
      <c r="E6" s="24">
        <v>212636</v>
      </c>
      <c r="F6" s="23">
        <v>250000</v>
      </c>
      <c r="G6" s="24">
        <v>276155</v>
      </c>
      <c r="H6" s="23">
        <v>250000</v>
      </c>
      <c r="I6" s="24">
        <v>314000.05</v>
      </c>
      <c r="J6" s="23">
        <v>310000</v>
      </c>
      <c r="K6" s="24"/>
      <c r="M6" s="22"/>
      <c r="N6" s="21"/>
    </row>
    <row r="7" spans="1:14" ht="15">
      <c r="A7" s="16" t="s">
        <v>8</v>
      </c>
      <c r="B7" s="17"/>
      <c r="C7" s="18">
        <v>1121</v>
      </c>
      <c r="D7" s="23">
        <v>1725000</v>
      </c>
      <c r="E7" s="24">
        <v>2084502</v>
      </c>
      <c r="F7" s="23">
        <v>2500000</v>
      </c>
      <c r="G7" s="24">
        <v>2361481</v>
      </c>
      <c r="H7" s="23">
        <v>2300000</v>
      </c>
      <c r="I7" s="24">
        <v>3007248.31</v>
      </c>
      <c r="J7" s="23">
        <v>2800000</v>
      </c>
      <c r="K7" s="24"/>
      <c r="M7" s="22"/>
      <c r="N7" s="21"/>
    </row>
    <row r="8" spans="1:14" ht="15">
      <c r="A8" s="16" t="s">
        <v>9</v>
      </c>
      <c r="B8" s="17"/>
      <c r="C8" s="18">
        <v>1122</v>
      </c>
      <c r="D8" s="23"/>
      <c r="E8" s="24">
        <v>0</v>
      </c>
      <c r="F8" s="23">
        <v>0</v>
      </c>
      <c r="G8" s="24">
        <v>0</v>
      </c>
      <c r="H8" s="23">
        <v>0</v>
      </c>
      <c r="I8" s="24">
        <v>0</v>
      </c>
      <c r="J8" s="23">
        <v>0</v>
      </c>
      <c r="K8" s="24"/>
      <c r="M8" s="22"/>
      <c r="N8" s="21"/>
    </row>
    <row r="9" spans="1:14" ht="15">
      <c r="A9" s="16" t="s">
        <v>10</v>
      </c>
      <c r="B9" s="17"/>
      <c r="C9" s="18">
        <v>1211</v>
      </c>
      <c r="D9" s="23">
        <v>3940000</v>
      </c>
      <c r="E9" s="24">
        <v>4008274</v>
      </c>
      <c r="F9" s="23">
        <v>4600000</v>
      </c>
      <c r="G9" s="24">
        <v>5766265</v>
      </c>
      <c r="H9" s="23">
        <v>5500000</v>
      </c>
      <c r="I9" s="24">
        <v>5800447.84</v>
      </c>
      <c r="J9" s="23">
        <v>5800000</v>
      </c>
      <c r="K9" s="24"/>
      <c r="M9" s="22"/>
      <c r="N9" s="21"/>
    </row>
    <row r="10" spans="1:14" ht="15">
      <c r="A10" s="16" t="s">
        <v>11</v>
      </c>
      <c r="B10" s="17"/>
      <c r="C10" s="18">
        <v>1334</v>
      </c>
      <c r="D10" s="23">
        <v>0</v>
      </c>
      <c r="E10" s="24">
        <v>6795</v>
      </c>
      <c r="F10" s="23">
        <v>7000</v>
      </c>
      <c r="G10" s="24">
        <v>0</v>
      </c>
      <c r="H10" s="23">
        <v>0</v>
      </c>
      <c r="I10" s="24">
        <v>0</v>
      </c>
      <c r="J10" s="23">
        <v>0</v>
      </c>
      <c r="K10" s="24"/>
      <c r="M10" s="22"/>
      <c r="N10" s="21"/>
    </row>
    <row r="11" spans="1:14" ht="15">
      <c r="A11" s="25" t="s">
        <v>12</v>
      </c>
      <c r="B11" s="17"/>
      <c r="C11" s="18">
        <v>1335</v>
      </c>
      <c r="D11" s="23">
        <v>0</v>
      </c>
      <c r="E11" s="24">
        <v>4416</v>
      </c>
      <c r="F11" s="23">
        <v>4500</v>
      </c>
      <c r="G11" s="24">
        <v>4416</v>
      </c>
      <c r="H11" s="23">
        <v>4500</v>
      </c>
      <c r="I11" s="24">
        <v>4724</v>
      </c>
      <c r="J11" s="23">
        <v>4500</v>
      </c>
      <c r="K11" s="24"/>
      <c r="M11" s="22"/>
      <c r="N11" s="21"/>
    </row>
    <row r="12" spans="1:14" ht="15">
      <c r="A12" s="16" t="s">
        <v>13</v>
      </c>
      <c r="B12" s="17"/>
      <c r="C12" s="18">
        <v>1337</v>
      </c>
      <c r="D12" s="23">
        <v>630000</v>
      </c>
      <c r="E12" s="24">
        <v>672160</v>
      </c>
      <c r="F12" s="23">
        <v>700000</v>
      </c>
      <c r="G12" s="24">
        <v>690102</v>
      </c>
      <c r="H12" s="23">
        <v>700000</v>
      </c>
      <c r="I12" s="24">
        <v>659867</v>
      </c>
      <c r="J12" s="23">
        <v>700000</v>
      </c>
      <c r="K12" s="24"/>
      <c r="M12" s="22"/>
      <c r="N12" s="21"/>
    </row>
    <row r="13" spans="1:14" ht="15">
      <c r="A13" s="16" t="s">
        <v>14</v>
      </c>
      <c r="B13" s="17"/>
      <c r="C13" s="18">
        <v>1341</v>
      </c>
      <c r="D13" s="23">
        <v>35000</v>
      </c>
      <c r="E13" s="24">
        <v>36445</v>
      </c>
      <c r="F13" s="23">
        <v>35000</v>
      </c>
      <c r="G13" s="24">
        <v>37300</v>
      </c>
      <c r="H13" s="23">
        <v>35000</v>
      </c>
      <c r="I13" s="24">
        <v>34013</v>
      </c>
      <c r="J13" s="23">
        <v>43000</v>
      </c>
      <c r="K13" s="24"/>
      <c r="L13" s="5" t="s">
        <v>316</v>
      </c>
      <c r="M13" s="22"/>
      <c r="N13" s="21"/>
    </row>
    <row r="14" spans="1:14" ht="15">
      <c r="A14" s="16" t="s">
        <v>15</v>
      </c>
      <c r="B14" s="17"/>
      <c r="C14" s="18">
        <v>1342</v>
      </c>
      <c r="D14" s="23">
        <v>4000</v>
      </c>
      <c r="E14" s="24">
        <v>3663</v>
      </c>
      <c r="F14" s="23">
        <v>4000</v>
      </c>
      <c r="G14" s="24">
        <v>6078</v>
      </c>
      <c r="H14" s="23">
        <v>5000</v>
      </c>
      <c r="I14" s="24">
        <v>2734</v>
      </c>
      <c r="J14" s="23">
        <v>5000</v>
      </c>
      <c r="K14" s="24"/>
      <c r="M14" s="22"/>
      <c r="N14" s="21"/>
    </row>
    <row r="15" spans="1:14" ht="15">
      <c r="A15" s="16" t="s">
        <v>16</v>
      </c>
      <c r="B15" s="17"/>
      <c r="C15" s="18">
        <v>1343</v>
      </c>
      <c r="D15" s="23">
        <v>13000</v>
      </c>
      <c r="E15" s="24">
        <v>14400</v>
      </c>
      <c r="F15" s="23">
        <v>14000</v>
      </c>
      <c r="G15" s="24">
        <v>30040</v>
      </c>
      <c r="H15" s="23">
        <v>20000</v>
      </c>
      <c r="I15" s="24">
        <v>42850</v>
      </c>
      <c r="J15" s="23">
        <v>40000</v>
      </c>
      <c r="K15" s="24"/>
      <c r="M15" s="22"/>
      <c r="N15" s="21"/>
    </row>
    <row r="16" spans="1:14" ht="15">
      <c r="A16" s="16" t="s">
        <v>17</v>
      </c>
      <c r="B16" s="17"/>
      <c r="C16" s="18">
        <v>1345</v>
      </c>
      <c r="D16" s="23">
        <v>4000</v>
      </c>
      <c r="E16" s="24">
        <v>4054</v>
      </c>
      <c r="F16" s="23">
        <v>4000</v>
      </c>
      <c r="G16" s="24">
        <v>6959</v>
      </c>
      <c r="H16" s="23">
        <v>6000</v>
      </c>
      <c r="I16" s="24">
        <v>5536</v>
      </c>
      <c r="J16" s="23">
        <v>6000</v>
      </c>
      <c r="K16" s="24"/>
      <c r="M16" s="22"/>
      <c r="N16" s="21"/>
    </row>
    <row r="17" spans="1:14" ht="15">
      <c r="A17" s="16" t="s">
        <v>18</v>
      </c>
      <c r="B17" s="17"/>
      <c r="C17" s="18">
        <v>1347</v>
      </c>
      <c r="D17" s="23">
        <v>40000</v>
      </c>
      <c r="E17" s="24">
        <v>0</v>
      </c>
      <c r="F17" s="23">
        <v>0</v>
      </c>
      <c r="G17" s="24">
        <v>0</v>
      </c>
      <c r="H17" s="23">
        <v>0</v>
      </c>
      <c r="I17" s="24">
        <v>0</v>
      </c>
      <c r="J17" s="23">
        <v>0</v>
      </c>
      <c r="K17" s="24"/>
      <c r="M17" s="22"/>
      <c r="N17" s="21"/>
    </row>
    <row r="18" spans="1:14" ht="15">
      <c r="A18" s="16" t="s">
        <v>19</v>
      </c>
      <c r="B18" s="17"/>
      <c r="C18" s="18">
        <v>1351</v>
      </c>
      <c r="D18" s="23">
        <v>14000</v>
      </c>
      <c r="E18" s="24">
        <v>41201</v>
      </c>
      <c r="F18" s="23">
        <v>40000</v>
      </c>
      <c r="G18" s="24">
        <v>56940</v>
      </c>
      <c r="H18" s="23">
        <v>50000</v>
      </c>
      <c r="I18" s="24">
        <v>46459.8</v>
      </c>
      <c r="J18" s="23">
        <v>50000</v>
      </c>
      <c r="K18" s="24"/>
      <c r="M18" s="22"/>
      <c r="N18" s="21"/>
    </row>
    <row r="19" spans="1:14" ht="15">
      <c r="A19" s="25" t="s">
        <v>20</v>
      </c>
      <c r="B19" s="17"/>
      <c r="C19" s="18">
        <v>1355</v>
      </c>
      <c r="D19" s="23">
        <v>0</v>
      </c>
      <c r="E19" s="24">
        <v>105165</v>
      </c>
      <c r="F19" s="23">
        <v>100000</v>
      </c>
      <c r="G19" s="24">
        <v>193965</v>
      </c>
      <c r="H19" s="23">
        <v>150000</v>
      </c>
      <c r="I19" s="24">
        <v>147787.37</v>
      </c>
      <c r="J19" s="23">
        <v>150000</v>
      </c>
      <c r="K19" s="24"/>
      <c r="M19" s="22"/>
      <c r="N19" s="21"/>
    </row>
    <row r="20" spans="1:13" ht="15">
      <c r="A20" s="16" t="s">
        <v>21</v>
      </c>
      <c r="B20" s="17"/>
      <c r="C20" s="18">
        <v>1361</v>
      </c>
      <c r="D20" s="23">
        <v>50000</v>
      </c>
      <c r="E20" s="24">
        <v>14720</v>
      </c>
      <c r="F20" s="23">
        <v>15000</v>
      </c>
      <c r="G20" s="24">
        <v>22360</v>
      </c>
      <c r="H20" s="23">
        <v>30000</v>
      </c>
      <c r="I20" s="24">
        <v>27880</v>
      </c>
      <c r="J20" s="23">
        <v>30000</v>
      </c>
      <c r="K20" s="24"/>
      <c r="M20" s="4" t="s">
        <v>22</v>
      </c>
    </row>
    <row r="21" spans="1:13" ht="15">
      <c r="A21" s="16" t="s">
        <v>23</v>
      </c>
      <c r="B21" s="17"/>
      <c r="C21" s="18">
        <v>1511</v>
      </c>
      <c r="D21" s="23">
        <v>950000</v>
      </c>
      <c r="E21" s="24">
        <v>934415</v>
      </c>
      <c r="F21" s="23">
        <v>1300000</v>
      </c>
      <c r="G21" s="24">
        <v>1413826</v>
      </c>
      <c r="H21" s="23">
        <v>1400000</v>
      </c>
      <c r="I21" s="24">
        <v>1453217.08</v>
      </c>
      <c r="J21" s="23">
        <v>1400000</v>
      </c>
      <c r="K21" s="24"/>
      <c r="M21" s="22"/>
    </row>
    <row r="22" spans="1:13" ht="15">
      <c r="A22" s="16" t="s">
        <v>24</v>
      </c>
      <c r="B22" s="17"/>
      <c r="C22" s="18">
        <v>4111</v>
      </c>
      <c r="D22" s="23">
        <v>0</v>
      </c>
      <c r="E22" s="24">
        <v>42000</v>
      </c>
      <c r="F22" s="23">
        <v>0</v>
      </c>
      <c r="G22" s="24">
        <v>83077</v>
      </c>
      <c r="H22" s="23">
        <v>0</v>
      </c>
      <c r="I22" s="24">
        <v>69000</v>
      </c>
      <c r="J22" s="23">
        <v>0</v>
      </c>
      <c r="K22" s="24"/>
      <c r="M22" s="22"/>
    </row>
    <row r="23" spans="1:13" ht="15">
      <c r="A23" s="16" t="s">
        <v>25</v>
      </c>
      <c r="B23" s="17"/>
      <c r="C23" s="18">
        <v>4112</v>
      </c>
      <c r="D23" s="23">
        <v>495030</v>
      </c>
      <c r="E23" s="24">
        <v>495030</v>
      </c>
      <c r="F23" s="23">
        <v>230900</v>
      </c>
      <c r="G23" s="24">
        <v>230900</v>
      </c>
      <c r="H23" s="26">
        <v>232500</v>
      </c>
      <c r="I23" s="24">
        <v>232500</v>
      </c>
      <c r="J23" s="26">
        <v>231800</v>
      </c>
      <c r="K23" s="24"/>
      <c r="M23" s="22" t="s">
        <v>26</v>
      </c>
    </row>
    <row r="24" spans="1:13" ht="15">
      <c r="A24" s="16" t="s">
        <v>27</v>
      </c>
      <c r="B24" s="17"/>
      <c r="C24" s="18">
        <v>4116</v>
      </c>
      <c r="D24" s="23">
        <v>0</v>
      </c>
      <c r="E24" s="24">
        <v>321890</v>
      </c>
      <c r="F24" s="23">
        <v>0</v>
      </c>
      <c r="G24" s="24">
        <v>169000</v>
      </c>
      <c r="H24" s="23">
        <v>0</v>
      </c>
      <c r="I24" s="24">
        <v>151709</v>
      </c>
      <c r="J24" s="23">
        <v>0</v>
      </c>
      <c r="K24" s="24"/>
      <c r="M24" s="22"/>
    </row>
    <row r="25" spans="1:13" ht="15">
      <c r="A25" s="16" t="s">
        <v>28</v>
      </c>
      <c r="B25" s="17"/>
      <c r="C25" s="18">
        <v>4121</v>
      </c>
      <c r="D25" s="23">
        <v>135000</v>
      </c>
      <c r="E25" s="24">
        <v>139902</v>
      </c>
      <c r="F25" s="23">
        <v>0</v>
      </c>
      <c r="G25" s="24">
        <v>89783</v>
      </c>
      <c r="H25" s="23">
        <v>0</v>
      </c>
      <c r="I25" s="24">
        <v>35430</v>
      </c>
      <c r="J25" s="23">
        <v>0</v>
      </c>
      <c r="K25" s="24"/>
      <c r="M25" s="22" t="s">
        <v>29</v>
      </c>
    </row>
    <row r="26" spans="1:14" ht="15">
      <c r="A26" s="16" t="s">
        <v>30</v>
      </c>
      <c r="B26" s="17"/>
      <c r="C26" s="18">
        <v>4122</v>
      </c>
      <c r="D26" s="23">
        <v>0</v>
      </c>
      <c r="E26" s="24">
        <v>69245</v>
      </c>
      <c r="F26" s="23">
        <v>0</v>
      </c>
      <c r="G26" s="24">
        <v>131330</v>
      </c>
      <c r="H26" s="23">
        <v>0</v>
      </c>
      <c r="I26" s="24">
        <v>0</v>
      </c>
      <c r="J26" s="23">
        <v>0</v>
      </c>
      <c r="K26" s="24"/>
      <c r="M26" s="22"/>
      <c r="N26" s="4" t="s">
        <v>31</v>
      </c>
    </row>
    <row r="27" spans="1:13" ht="15">
      <c r="A27" s="16" t="s">
        <v>32</v>
      </c>
      <c r="B27" s="17"/>
      <c r="C27" s="18">
        <v>4123</v>
      </c>
      <c r="D27" s="23"/>
      <c r="E27" s="24">
        <v>0</v>
      </c>
      <c r="F27" s="23">
        <v>0</v>
      </c>
      <c r="G27" s="24">
        <v>0</v>
      </c>
      <c r="H27" s="23">
        <v>0</v>
      </c>
      <c r="I27" s="24">
        <v>0</v>
      </c>
      <c r="J27" s="23">
        <v>0</v>
      </c>
      <c r="K27" s="24"/>
      <c r="M27" s="22"/>
    </row>
    <row r="28" spans="1:13" ht="15">
      <c r="A28" s="16" t="s">
        <v>33</v>
      </c>
      <c r="B28" s="17"/>
      <c r="C28" s="27">
        <v>4129</v>
      </c>
      <c r="D28" s="23"/>
      <c r="E28" s="24">
        <v>0</v>
      </c>
      <c r="F28" s="23">
        <v>0</v>
      </c>
      <c r="G28" s="24">
        <v>0</v>
      </c>
      <c r="H28" s="23">
        <v>0</v>
      </c>
      <c r="I28" s="24">
        <v>0</v>
      </c>
      <c r="J28" s="23">
        <v>0</v>
      </c>
      <c r="K28" s="24"/>
      <c r="M28" s="22"/>
    </row>
    <row r="29" spans="1:13" ht="15">
      <c r="A29" s="16" t="s">
        <v>34</v>
      </c>
      <c r="B29" s="17"/>
      <c r="C29" s="27">
        <v>4134</v>
      </c>
      <c r="D29" s="23"/>
      <c r="E29" s="24">
        <v>0</v>
      </c>
      <c r="F29" s="23">
        <v>0</v>
      </c>
      <c r="G29" s="24">
        <v>500</v>
      </c>
      <c r="H29" s="23">
        <v>0</v>
      </c>
      <c r="I29" s="24">
        <v>0</v>
      </c>
      <c r="J29" s="23">
        <v>0</v>
      </c>
      <c r="K29" s="24"/>
      <c r="M29" s="22"/>
    </row>
    <row r="30" spans="1:13" ht="15">
      <c r="A30" s="16" t="s">
        <v>35</v>
      </c>
      <c r="B30" s="17"/>
      <c r="C30" s="18">
        <v>4216</v>
      </c>
      <c r="D30" s="23"/>
      <c r="E30" s="24">
        <v>0</v>
      </c>
      <c r="F30" s="23">
        <v>0</v>
      </c>
      <c r="G30" s="24">
        <v>0</v>
      </c>
      <c r="H30" s="23">
        <v>0</v>
      </c>
      <c r="I30" s="24">
        <v>0</v>
      </c>
      <c r="J30" s="23">
        <v>0</v>
      </c>
      <c r="K30" s="24"/>
      <c r="M30" s="22"/>
    </row>
    <row r="31" spans="1:14" ht="15">
      <c r="A31" s="16" t="s">
        <v>36</v>
      </c>
      <c r="B31" s="17"/>
      <c r="C31" s="18">
        <v>4222</v>
      </c>
      <c r="D31" s="23">
        <v>0</v>
      </c>
      <c r="E31" s="24">
        <v>173000</v>
      </c>
      <c r="F31" s="23">
        <v>0</v>
      </c>
      <c r="G31" s="24">
        <v>100000</v>
      </c>
      <c r="H31" s="23">
        <v>0</v>
      </c>
      <c r="I31" s="24">
        <v>0</v>
      </c>
      <c r="J31" s="23">
        <v>0</v>
      </c>
      <c r="K31" s="24"/>
      <c r="M31" s="22"/>
      <c r="N31" s="4" t="s">
        <v>37</v>
      </c>
    </row>
    <row r="32" spans="1:13" ht="15">
      <c r="A32" s="16" t="s">
        <v>38</v>
      </c>
      <c r="B32" s="17"/>
      <c r="C32" s="28">
        <v>4223</v>
      </c>
      <c r="D32" s="23"/>
      <c r="E32" s="24">
        <v>0</v>
      </c>
      <c r="F32" s="23">
        <v>0</v>
      </c>
      <c r="G32" s="24">
        <v>0</v>
      </c>
      <c r="H32" s="23">
        <v>0</v>
      </c>
      <c r="I32" s="24">
        <v>0</v>
      </c>
      <c r="J32" s="23">
        <v>0</v>
      </c>
      <c r="K32" s="24"/>
      <c r="M32" s="22"/>
    </row>
    <row r="33" spans="1:11" ht="15.75">
      <c r="A33" s="29" t="s">
        <v>39</v>
      </c>
      <c r="B33" s="30"/>
      <c r="C33" s="31"/>
      <c r="D33" s="32">
        <f aca="true" t="shared" si="0" ref="D33:J33">SUM(D4:D32)</f>
        <v>10085030</v>
      </c>
      <c r="E33" s="33">
        <f t="shared" si="0"/>
        <v>11635099</v>
      </c>
      <c r="F33" s="32">
        <f t="shared" si="0"/>
        <v>12604400</v>
      </c>
      <c r="G33" s="33">
        <f t="shared" si="0"/>
        <v>14743550</v>
      </c>
      <c r="H33" s="32">
        <f t="shared" si="0"/>
        <v>13633000</v>
      </c>
      <c r="I33" s="33">
        <f t="shared" si="0"/>
        <v>15075594.96</v>
      </c>
      <c r="J33" s="32">
        <f t="shared" si="0"/>
        <v>14590300</v>
      </c>
      <c r="K33" s="33">
        <f>SUM(K4:K31)</f>
        <v>0</v>
      </c>
    </row>
    <row r="34" spans="1:14" s="41" customFormat="1" ht="15.75">
      <c r="A34" s="34" t="s">
        <v>40</v>
      </c>
      <c r="B34" s="35">
        <v>1012</v>
      </c>
      <c r="C34" s="36">
        <v>2119</v>
      </c>
      <c r="D34" s="23">
        <v>5000</v>
      </c>
      <c r="E34" s="37">
        <v>19940</v>
      </c>
      <c r="F34" s="23">
        <v>10000</v>
      </c>
      <c r="G34" s="37">
        <v>12600</v>
      </c>
      <c r="H34" s="23">
        <v>10000</v>
      </c>
      <c r="I34" s="38">
        <v>60239</v>
      </c>
      <c r="J34" s="23">
        <v>25000</v>
      </c>
      <c r="K34" s="38"/>
      <c r="L34" s="40"/>
      <c r="M34" s="40"/>
      <c r="N34" s="39"/>
    </row>
    <row r="35" spans="1:11" ht="15">
      <c r="A35" s="16" t="s">
        <v>41</v>
      </c>
      <c r="B35" s="35">
        <v>1012</v>
      </c>
      <c r="C35" s="18">
        <v>2131</v>
      </c>
      <c r="D35" s="23">
        <v>25000</v>
      </c>
      <c r="E35" s="24">
        <v>35405</v>
      </c>
      <c r="F35" s="23">
        <v>35000</v>
      </c>
      <c r="G35" s="24">
        <v>53249</v>
      </c>
      <c r="H35" s="23">
        <v>40000</v>
      </c>
      <c r="I35" s="24">
        <v>60191</v>
      </c>
      <c r="J35" s="23">
        <v>60000</v>
      </c>
      <c r="K35" s="24"/>
    </row>
    <row r="36" spans="1:13" ht="15">
      <c r="A36" s="16" t="s">
        <v>42</v>
      </c>
      <c r="B36" s="35">
        <v>1012</v>
      </c>
      <c r="C36" s="18">
        <v>3111</v>
      </c>
      <c r="D36" s="23">
        <v>20000</v>
      </c>
      <c r="E36" s="24">
        <v>67400</v>
      </c>
      <c r="F36" s="23">
        <v>20000</v>
      </c>
      <c r="G36" s="24">
        <v>234383</v>
      </c>
      <c r="H36" s="23">
        <v>20000</v>
      </c>
      <c r="I36" s="24">
        <v>81151</v>
      </c>
      <c r="J36" s="23">
        <v>20000</v>
      </c>
      <c r="K36" s="24"/>
      <c r="M36" s="5" t="s">
        <v>43</v>
      </c>
    </row>
    <row r="37" spans="1:11" ht="15">
      <c r="A37" s="42" t="s">
        <v>44</v>
      </c>
      <c r="B37" s="43"/>
      <c r="C37" s="44"/>
      <c r="D37" s="45">
        <f aca="true" t="shared" si="1" ref="D37:K37">D35+D36+D34</f>
        <v>50000</v>
      </c>
      <c r="E37" s="46">
        <f t="shared" si="1"/>
        <v>122745</v>
      </c>
      <c r="F37" s="45">
        <f t="shared" si="1"/>
        <v>65000</v>
      </c>
      <c r="G37" s="46">
        <f t="shared" si="1"/>
        <v>300232</v>
      </c>
      <c r="H37" s="45">
        <f t="shared" si="1"/>
        <v>70000</v>
      </c>
      <c r="I37" s="46">
        <f>I35+I36+I34</f>
        <v>201581</v>
      </c>
      <c r="J37" s="45">
        <f t="shared" si="1"/>
        <v>105000</v>
      </c>
      <c r="K37" s="46">
        <f t="shared" si="1"/>
        <v>0</v>
      </c>
    </row>
    <row r="38" spans="1:14" ht="15">
      <c r="A38" s="16" t="s">
        <v>45</v>
      </c>
      <c r="B38" s="35">
        <v>1031</v>
      </c>
      <c r="C38" s="18">
        <v>2111</v>
      </c>
      <c r="D38" s="23">
        <v>500000</v>
      </c>
      <c r="E38" s="24">
        <v>339653</v>
      </c>
      <c r="F38" s="23">
        <v>300000</v>
      </c>
      <c r="G38" s="24">
        <v>323505</v>
      </c>
      <c r="H38" s="23">
        <v>300000</v>
      </c>
      <c r="I38" s="24">
        <v>232513</v>
      </c>
      <c r="J38" s="23">
        <v>300000</v>
      </c>
      <c r="K38" s="24"/>
      <c r="N38" s="4" t="s">
        <v>46</v>
      </c>
    </row>
    <row r="39" spans="1:11" ht="15">
      <c r="A39" s="42" t="s">
        <v>47</v>
      </c>
      <c r="B39" s="43"/>
      <c r="C39" s="44"/>
      <c r="D39" s="45">
        <f aca="true" t="shared" si="2" ref="D39:K39">D38</f>
        <v>500000</v>
      </c>
      <c r="E39" s="46">
        <f t="shared" si="2"/>
        <v>339653</v>
      </c>
      <c r="F39" s="45">
        <f t="shared" si="2"/>
        <v>300000</v>
      </c>
      <c r="G39" s="46">
        <f t="shared" si="2"/>
        <v>323505</v>
      </c>
      <c r="H39" s="45">
        <f t="shared" si="2"/>
        <v>300000</v>
      </c>
      <c r="I39" s="46">
        <f t="shared" si="2"/>
        <v>232513</v>
      </c>
      <c r="J39" s="45">
        <f t="shared" si="2"/>
        <v>300000</v>
      </c>
      <c r="K39" s="46">
        <f t="shared" si="2"/>
        <v>0</v>
      </c>
    </row>
    <row r="40" spans="1:14" ht="15">
      <c r="A40" s="16" t="s">
        <v>48</v>
      </c>
      <c r="B40" s="35">
        <v>2142</v>
      </c>
      <c r="C40" s="18">
        <v>2132</v>
      </c>
      <c r="D40" s="23">
        <v>24000</v>
      </c>
      <c r="E40" s="24">
        <v>0</v>
      </c>
      <c r="F40" s="23">
        <f>13000+15000</f>
        <v>28000</v>
      </c>
      <c r="G40" s="24">
        <v>0</v>
      </c>
      <c r="H40" s="47">
        <v>30000</v>
      </c>
      <c r="I40" s="24">
        <v>0</v>
      </c>
      <c r="J40" s="47">
        <v>0</v>
      </c>
      <c r="K40" s="24"/>
      <c r="M40" s="5" t="s">
        <v>50</v>
      </c>
      <c r="N40" s="4" t="s">
        <v>49</v>
      </c>
    </row>
    <row r="41" spans="1:11" ht="15">
      <c r="A41" s="48" t="s">
        <v>51</v>
      </c>
      <c r="B41" s="49">
        <v>2142</v>
      </c>
      <c r="C41" s="50">
        <v>2310</v>
      </c>
      <c r="D41" s="23"/>
      <c r="E41" s="24">
        <v>0</v>
      </c>
      <c r="F41" s="23">
        <v>0</v>
      </c>
      <c r="G41" s="24">
        <v>0</v>
      </c>
      <c r="H41" s="23">
        <v>0</v>
      </c>
      <c r="I41" s="24">
        <v>0</v>
      </c>
      <c r="J41" s="23">
        <v>0</v>
      </c>
      <c r="K41" s="24"/>
    </row>
    <row r="42" spans="1:11" ht="15">
      <c r="A42" s="42" t="s">
        <v>52</v>
      </c>
      <c r="B42" s="43"/>
      <c r="C42" s="44"/>
      <c r="D42" s="45">
        <f aca="true" t="shared" si="3" ref="D42:K42">D41+D40</f>
        <v>24000</v>
      </c>
      <c r="E42" s="46">
        <f t="shared" si="3"/>
        <v>0</v>
      </c>
      <c r="F42" s="45">
        <f t="shared" si="3"/>
        <v>28000</v>
      </c>
      <c r="G42" s="46">
        <f t="shared" si="3"/>
        <v>0</v>
      </c>
      <c r="H42" s="45">
        <f t="shared" si="3"/>
        <v>30000</v>
      </c>
      <c r="I42" s="46">
        <f t="shared" si="3"/>
        <v>0</v>
      </c>
      <c r="J42" s="45">
        <f t="shared" si="3"/>
        <v>0</v>
      </c>
      <c r="K42" s="46">
        <f t="shared" si="3"/>
        <v>0</v>
      </c>
    </row>
    <row r="43" spans="1:14" s="139" customFormat="1" ht="15">
      <c r="A43" s="77" t="s">
        <v>313</v>
      </c>
      <c r="B43" s="49">
        <v>3113</v>
      </c>
      <c r="C43" s="50">
        <v>2229</v>
      </c>
      <c r="D43" s="73">
        <v>0</v>
      </c>
      <c r="E43" s="74">
        <v>0</v>
      </c>
      <c r="F43" s="73">
        <v>0</v>
      </c>
      <c r="G43" s="74">
        <v>0</v>
      </c>
      <c r="H43" s="73">
        <v>0</v>
      </c>
      <c r="I43" s="74">
        <v>200000</v>
      </c>
      <c r="J43" s="73">
        <v>0</v>
      </c>
      <c r="K43" s="74"/>
      <c r="L43" s="40"/>
      <c r="M43" s="40" t="s">
        <v>336</v>
      </c>
      <c r="N43" s="39"/>
    </row>
    <row r="44" spans="1:14" s="139" customFormat="1" ht="15">
      <c r="A44" s="42" t="s">
        <v>314</v>
      </c>
      <c r="B44" s="43"/>
      <c r="C44" s="44"/>
      <c r="D44" s="45">
        <f aca="true" t="shared" si="4" ref="D44:K44">D43</f>
        <v>0</v>
      </c>
      <c r="E44" s="46">
        <f t="shared" si="4"/>
        <v>0</v>
      </c>
      <c r="F44" s="45">
        <f t="shared" si="4"/>
        <v>0</v>
      </c>
      <c r="G44" s="46">
        <f t="shared" si="4"/>
        <v>0</v>
      </c>
      <c r="H44" s="45">
        <f t="shared" si="4"/>
        <v>0</v>
      </c>
      <c r="I44" s="46">
        <f t="shared" si="4"/>
        <v>200000</v>
      </c>
      <c r="J44" s="45">
        <f t="shared" si="4"/>
        <v>0</v>
      </c>
      <c r="K44" s="46">
        <f t="shared" si="4"/>
        <v>0</v>
      </c>
      <c r="L44" s="40"/>
      <c r="M44" s="40"/>
      <c r="N44" s="39"/>
    </row>
    <row r="45" spans="1:11" ht="15">
      <c r="A45" s="51" t="s">
        <v>53</v>
      </c>
      <c r="B45" s="49">
        <v>2212</v>
      </c>
      <c r="C45" s="50">
        <v>2111</v>
      </c>
      <c r="D45" s="23"/>
      <c r="E45" s="24">
        <v>0</v>
      </c>
      <c r="F45" s="23">
        <v>0</v>
      </c>
      <c r="G45" s="24">
        <v>0</v>
      </c>
      <c r="H45" s="23">
        <v>0</v>
      </c>
      <c r="I45" s="24">
        <v>0</v>
      </c>
      <c r="J45" s="23">
        <v>0</v>
      </c>
      <c r="K45" s="24"/>
    </row>
    <row r="46" spans="1:11" ht="15">
      <c r="A46" s="51" t="s">
        <v>54</v>
      </c>
      <c r="B46" s="49">
        <v>2212</v>
      </c>
      <c r="C46" s="50">
        <v>2324</v>
      </c>
      <c r="D46" s="23">
        <v>0</v>
      </c>
      <c r="E46" s="24">
        <v>448249</v>
      </c>
      <c r="F46" s="23">
        <v>0</v>
      </c>
      <c r="G46" s="24">
        <v>0</v>
      </c>
      <c r="H46" s="23">
        <v>0</v>
      </c>
      <c r="I46" s="24">
        <v>0</v>
      </c>
      <c r="J46" s="23">
        <v>0</v>
      </c>
      <c r="K46" s="24"/>
    </row>
    <row r="47" spans="1:11" ht="15">
      <c r="A47" s="52" t="s">
        <v>55</v>
      </c>
      <c r="B47" s="43"/>
      <c r="C47" s="44"/>
      <c r="D47" s="45">
        <f aca="true" t="shared" si="5" ref="D47:K47">D46+D45</f>
        <v>0</v>
      </c>
      <c r="E47" s="46">
        <f t="shared" si="5"/>
        <v>448249</v>
      </c>
      <c r="F47" s="45">
        <f t="shared" si="5"/>
        <v>0</v>
      </c>
      <c r="G47" s="46">
        <f t="shared" si="5"/>
        <v>0</v>
      </c>
      <c r="H47" s="45">
        <f t="shared" si="5"/>
        <v>0</v>
      </c>
      <c r="I47" s="46">
        <f>I46+I45</f>
        <v>0</v>
      </c>
      <c r="J47" s="45">
        <f t="shared" si="5"/>
        <v>0</v>
      </c>
      <c r="K47" s="46">
        <f t="shared" si="5"/>
        <v>0</v>
      </c>
    </row>
    <row r="48" spans="1:14" ht="15">
      <c r="A48" s="51" t="s">
        <v>53</v>
      </c>
      <c r="B48" s="49">
        <v>2310</v>
      </c>
      <c r="C48" s="50">
        <v>2111</v>
      </c>
      <c r="D48" s="23"/>
      <c r="E48" s="24">
        <v>56014</v>
      </c>
      <c r="F48" s="23">
        <v>0</v>
      </c>
      <c r="G48" s="24">
        <v>22346</v>
      </c>
      <c r="H48" s="23">
        <v>0</v>
      </c>
      <c r="I48" s="24">
        <v>0</v>
      </c>
      <c r="J48" s="23">
        <v>0</v>
      </c>
      <c r="K48" s="24"/>
      <c r="N48" s="4" t="s">
        <v>56</v>
      </c>
    </row>
    <row r="49" spans="1:11" ht="15">
      <c r="A49" s="52" t="s">
        <v>57</v>
      </c>
      <c r="B49" s="43"/>
      <c r="C49" s="44"/>
      <c r="D49" s="45">
        <f aca="true" t="shared" si="6" ref="D49:K49">D48</f>
        <v>0</v>
      </c>
      <c r="E49" s="46">
        <f t="shared" si="6"/>
        <v>56014</v>
      </c>
      <c r="F49" s="45">
        <f t="shared" si="6"/>
        <v>0</v>
      </c>
      <c r="G49" s="46">
        <f t="shared" si="6"/>
        <v>22346</v>
      </c>
      <c r="H49" s="45">
        <f t="shared" si="6"/>
        <v>0</v>
      </c>
      <c r="I49" s="46">
        <f>I48</f>
        <v>0</v>
      </c>
      <c r="J49" s="45">
        <f t="shared" si="6"/>
        <v>0</v>
      </c>
      <c r="K49" s="46">
        <f t="shared" si="6"/>
        <v>0</v>
      </c>
    </row>
    <row r="50" spans="1:11" ht="15">
      <c r="A50" s="53" t="s">
        <v>53</v>
      </c>
      <c r="B50" s="35">
        <v>3314</v>
      </c>
      <c r="C50" s="18">
        <v>2111</v>
      </c>
      <c r="D50" s="23">
        <v>7000</v>
      </c>
      <c r="E50" s="24">
        <v>6881</v>
      </c>
      <c r="F50" s="23">
        <v>7000</v>
      </c>
      <c r="G50" s="24">
        <v>8350</v>
      </c>
      <c r="H50" s="23">
        <v>7000</v>
      </c>
      <c r="I50" s="24">
        <v>7450</v>
      </c>
      <c r="J50" s="23">
        <v>17000</v>
      </c>
      <c r="K50" s="24"/>
    </row>
    <row r="51" spans="1:11" ht="15">
      <c r="A51" s="54" t="s">
        <v>58</v>
      </c>
      <c r="B51" s="55"/>
      <c r="C51" s="56"/>
      <c r="D51" s="57">
        <f aca="true" t="shared" si="7" ref="D51:K51">D50</f>
        <v>7000</v>
      </c>
      <c r="E51" s="58">
        <f t="shared" si="7"/>
        <v>6881</v>
      </c>
      <c r="F51" s="57">
        <f t="shared" si="7"/>
        <v>7000</v>
      </c>
      <c r="G51" s="58">
        <f t="shared" si="7"/>
        <v>8350</v>
      </c>
      <c r="H51" s="57">
        <f t="shared" si="7"/>
        <v>7000</v>
      </c>
      <c r="I51" s="58">
        <f>I50</f>
        <v>7450</v>
      </c>
      <c r="J51" s="57">
        <f t="shared" si="7"/>
        <v>17000</v>
      </c>
      <c r="K51" s="58">
        <f t="shared" si="7"/>
        <v>0</v>
      </c>
    </row>
    <row r="52" spans="1:11" ht="15">
      <c r="A52" s="16" t="s">
        <v>53</v>
      </c>
      <c r="B52" s="35">
        <v>3315</v>
      </c>
      <c r="C52" s="18">
        <v>2111</v>
      </c>
      <c r="D52" s="23">
        <v>25000</v>
      </c>
      <c r="E52" s="24">
        <v>13271</v>
      </c>
      <c r="F52" s="23">
        <v>15000</v>
      </c>
      <c r="G52" s="24">
        <v>20417</v>
      </c>
      <c r="H52" s="23">
        <v>15000</v>
      </c>
      <c r="I52" s="24">
        <v>21700</v>
      </c>
      <c r="J52" s="23">
        <v>31700</v>
      </c>
      <c r="K52" s="24"/>
    </row>
    <row r="53" spans="1:11" ht="15">
      <c r="A53" s="54" t="s">
        <v>59</v>
      </c>
      <c r="B53" s="55"/>
      <c r="C53" s="56"/>
      <c r="D53" s="57">
        <f aca="true" t="shared" si="8" ref="D53:K53">D52</f>
        <v>25000</v>
      </c>
      <c r="E53" s="58">
        <f t="shared" si="8"/>
        <v>13271</v>
      </c>
      <c r="F53" s="57">
        <f t="shared" si="8"/>
        <v>15000</v>
      </c>
      <c r="G53" s="58">
        <f t="shared" si="8"/>
        <v>20417</v>
      </c>
      <c r="H53" s="57">
        <f t="shared" si="8"/>
        <v>15000</v>
      </c>
      <c r="I53" s="58">
        <f t="shared" si="8"/>
        <v>21700</v>
      </c>
      <c r="J53" s="57">
        <f t="shared" si="8"/>
        <v>31700</v>
      </c>
      <c r="K53" s="58">
        <f t="shared" si="8"/>
        <v>0</v>
      </c>
    </row>
    <row r="54" spans="1:11" ht="15">
      <c r="A54" s="42" t="s">
        <v>60</v>
      </c>
      <c r="B54" s="43"/>
      <c r="C54" s="44"/>
      <c r="D54" s="45">
        <f aca="true" t="shared" si="9" ref="D54:K54">D53+D51</f>
        <v>32000</v>
      </c>
      <c r="E54" s="46">
        <f t="shared" si="9"/>
        <v>20152</v>
      </c>
      <c r="F54" s="45">
        <f t="shared" si="9"/>
        <v>22000</v>
      </c>
      <c r="G54" s="46">
        <f t="shared" si="9"/>
        <v>28767</v>
      </c>
      <c r="H54" s="45">
        <f t="shared" si="9"/>
        <v>22000</v>
      </c>
      <c r="I54" s="46">
        <f>I53+I51</f>
        <v>29150</v>
      </c>
      <c r="J54" s="45">
        <f t="shared" si="9"/>
        <v>48700</v>
      </c>
      <c r="K54" s="46">
        <f t="shared" si="9"/>
        <v>0</v>
      </c>
    </row>
    <row r="55" spans="1:11" ht="15">
      <c r="A55" s="59" t="s">
        <v>61</v>
      </c>
      <c r="B55" s="35">
        <v>3399</v>
      </c>
      <c r="C55" s="18">
        <v>2321</v>
      </c>
      <c r="D55" s="23">
        <v>0</v>
      </c>
      <c r="E55" s="24">
        <v>2000</v>
      </c>
      <c r="F55" s="23">
        <v>0</v>
      </c>
      <c r="G55" s="24">
        <v>0</v>
      </c>
      <c r="H55" s="23">
        <v>0</v>
      </c>
      <c r="I55" s="24">
        <v>2000</v>
      </c>
      <c r="J55" s="23">
        <v>0</v>
      </c>
      <c r="K55" s="24"/>
    </row>
    <row r="56" spans="1:11" ht="15">
      <c r="A56" s="60" t="s">
        <v>62</v>
      </c>
      <c r="B56" s="43"/>
      <c r="C56" s="44"/>
      <c r="D56" s="45">
        <f aca="true" t="shared" si="10" ref="D56:K56">D55</f>
        <v>0</v>
      </c>
      <c r="E56" s="46">
        <f t="shared" si="10"/>
        <v>2000</v>
      </c>
      <c r="F56" s="45">
        <f t="shared" si="10"/>
        <v>0</v>
      </c>
      <c r="G56" s="46">
        <f t="shared" si="10"/>
        <v>0</v>
      </c>
      <c r="H56" s="45">
        <f t="shared" si="10"/>
        <v>0</v>
      </c>
      <c r="I56" s="46">
        <f t="shared" si="10"/>
        <v>2000</v>
      </c>
      <c r="J56" s="45">
        <f t="shared" si="10"/>
        <v>0</v>
      </c>
      <c r="K56" s="46">
        <f t="shared" si="10"/>
        <v>0</v>
      </c>
    </row>
    <row r="57" spans="1:13" ht="15">
      <c r="A57" s="16" t="s">
        <v>53</v>
      </c>
      <c r="B57" s="35">
        <v>3412</v>
      </c>
      <c r="C57" s="18">
        <v>2111</v>
      </c>
      <c r="D57" s="23">
        <v>15000</v>
      </c>
      <c r="E57" s="24">
        <v>33148</v>
      </c>
      <c r="F57" s="23">
        <v>33000</v>
      </c>
      <c r="G57" s="24">
        <v>13460</v>
      </c>
      <c r="H57" s="23">
        <v>15000</v>
      </c>
      <c r="I57" s="24">
        <v>20200</v>
      </c>
      <c r="J57" s="23">
        <v>20000</v>
      </c>
      <c r="K57" s="24"/>
      <c r="M57" s="5" t="s">
        <v>338</v>
      </c>
    </row>
    <row r="58" spans="1:11" ht="15">
      <c r="A58" s="16" t="s">
        <v>63</v>
      </c>
      <c r="B58" s="35">
        <v>3412</v>
      </c>
      <c r="C58" s="18">
        <v>2329</v>
      </c>
      <c r="D58" s="23"/>
      <c r="E58" s="24">
        <v>0</v>
      </c>
      <c r="F58" s="23">
        <v>0</v>
      </c>
      <c r="G58" s="24">
        <v>0</v>
      </c>
      <c r="H58" s="23">
        <v>0</v>
      </c>
      <c r="I58" s="24">
        <v>0</v>
      </c>
      <c r="J58" s="23">
        <v>0</v>
      </c>
      <c r="K58" s="24"/>
    </row>
    <row r="59" spans="1:11" ht="15">
      <c r="A59" s="61" t="s">
        <v>64</v>
      </c>
      <c r="B59" s="62"/>
      <c r="C59" s="63"/>
      <c r="D59" s="64">
        <f aca="true" t="shared" si="11" ref="D59:K59">D58+D57</f>
        <v>15000</v>
      </c>
      <c r="E59" s="65">
        <f t="shared" si="11"/>
        <v>33148</v>
      </c>
      <c r="F59" s="64">
        <f t="shared" si="11"/>
        <v>33000</v>
      </c>
      <c r="G59" s="65">
        <f t="shared" si="11"/>
        <v>13460</v>
      </c>
      <c r="H59" s="64">
        <f t="shared" si="11"/>
        <v>15000</v>
      </c>
      <c r="I59" s="65">
        <f t="shared" si="11"/>
        <v>20200</v>
      </c>
      <c r="J59" s="64">
        <f t="shared" si="11"/>
        <v>20000</v>
      </c>
      <c r="K59" s="65">
        <f t="shared" si="11"/>
        <v>0</v>
      </c>
    </row>
    <row r="60" spans="1:13" ht="15">
      <c r="A60" s="53" t="s">
        <v>53</v>
      </c>
      <c r="B60" s="66">
        <v>3419</v>
      </c>
      <c r="C60" s="67">
        <v>2111</v>
      </c>
      <c r="D60" s="23">
        <v>0</v>
      </c>
      <c r="E60" s="24">
        <v>24000</v>
      </c>
      <c r="F60" s="23">
        <v>20000</v>
      </c>
      <c r="G60" s="24">
        <v>20000</v>
      </c>
      <c r="H60" s="23">
        <v>20000</v>
      </c>
      <c r="I60" s="24">
        <v>0</v>
      </c>
      <c r="J60" s="23">
        <v>0</v>
      </c>
      <c r="K60" s="24"/>
      <c r="M60" s="5" t="s">
        <v>65</v>
      </c>
    </row>
    <row r="61" spans="1:13" ht="15">
      <c r="A61" s="53" t="s">
        <v>66</v>
      </c>
      <c r="B61" s="66">
        <v>3419</v>
      </c>
      <c r="C61" s="67">
        <v>2132</v>
      </c>
      <c r="D61" s="23"/>
      <c r="E61" s="24">
        <v>20700</v>
      </c>
      <c r="F61" s="23">
        <v>20000</v>
      </c>
      <c r="G61" s="24">
        <v>22500</v>
      </c>
      <c r="H61" s="23">
        <v>20000</v>
      </c>
      <c r="I61" s="24">
        <v>10600</v>
      </c>
      <c r="J61" s="23">
        <v>20000</v>
      </c>
      <c r="K61" s="24"/>
      <c r="M61" s="5" t="s">
        <v>337</v>
      </c>
    </row>
    <row r="62" spans="1:11" ht="15">
      <c r="A62" s="68" t="s">
        <v>67</v>
      </c>
      <c r="B62" s="69"/>
      <c r="C62" s="70"/>
      <c r="D62" s="64">
        <f aca="true" t="shared" si="12" ref="D62:K62">D61+D60</f>
        <v>0</v>
      </c>
      <c r="E62" s="65">
        <f t="shared" si="12"/>
        <v>44700</v>
      </c>
      <c r="F62" s="64">
        <f t="shared" si="12"/>
        <v>40000</v>
      </c>
      <c r="G62" s="65">
        <f t="shared" si="12"/>
        <v>42500</v>
      </c>
      <c r="H62" s="64">
        <f t="shared" si="12"/>
        <v>40000</v>
      </c>
      <c r="I62" s="65">
        <f t="shared" si="12"/>
        <v>10600</v>
      </c>
      <c r="J62" s="64">
        <f t="shared" si="12"/>
        <v>20000</v>
      </c>
      <c r="K62" s="65">
        <f t="shared" si="12"/>
        <v>0</v>
      </c>
    </row>
    <row r="63" spans="1:11" ht="15">
      <c r="A63" s="71" t="s">
        <v>64</v>
      </c>
      <c r="B63" s="43"/>
      <c r="C63" s="44"/>
      <c r="D63" s="45">
        <f aca="true" t="shared" si="13" ref="D63:K63">D62+D59</f>
        <v>15000</v>
      </c>
      <c r="E63" s="46">
        <f t="shared" si="13"/>
        <v>77848</v>
      </c>
      <c r="F63" s="45">
        <f t="shared" si="13"/>
        <v>73000</v>
      </c>
      <c r="G63" s="46">
        <f t="shared" si="13"/>
        <v>55960</v>
      </c>
      <c r="H63" s="45">
        <f t="shared" si="13"/>
        <v>55000</v>
      </c>
      <c r="I63" s="46">
        <f>I62+I59</f>
        <v>30800</v>
      </c>
      <c r="J63" s="45">
        <f>J62+J59</f>
        <v>40000</v>
      </c>
      <c r="K63" s="46">
        <f t="shared" si="13"/>
        <v>0</v>
      </c>
    </row>
    <row r="64" spans="1:11" ht="15">
      <c r="A64" s="48" t="s">
        <v>54</v>
      </c>
      <c r="B64" s="49"/>
      <c r="C64" s="50"/>
      <c r="D64" s="23"/>
      <c r="E64" s="24">
        <v>0</v>
      </c>
      <c r="F64" s="23">
        <v>0</v>
      </c>
      <c r="G64" s="24">
        <v>0</v>
      </c>
      <c r="H64" s="23">
        <v>0</v>
      </c>
      <c r="I64" s="24">
        <v>0</v>
      </c>
      <c r="J64" s="23">
        <v>0</v>
      </c>
      <c r="K64" s="24"/>
    </row>
    <row r="65" spans="1:11" ht="15">
      <c r="A65" s="42" t="s">
        <v>68</v>
      </c>
      <c r="B65" s="43"/>
      <c r="C65" s="44"/>
      <c r="D65" s="72">
        <v>0</v>
      </c>
      <c r="E65" s="46">
        <f>E64</f>
        <v>0</v>
      </c>
      <c r="F65" s="72">
        <v>0</v>
      </c>
      <c r="G65" s="46">
        <f>G64</f>
        <v>0</v>
      </c>
      <c r="H65" s="72">
        <v>0</v>
      </c>
      <c r="I65" s="46">
        <f>I64</f>
        <v>0</v>
      </c>
      <c r="J65" s="72">
        <v>0</v>
      </c>
      <c r="K65" s="46">
        <f>K64</f>
        <v>0</v>
      </c>
    </row>
    <row r="66" spans="1:13" ht="15">
      <c r="A66" s="16" t="s">
        <v>53</v>
      </c>
      <c r="B66" s="35">
        <v>3612</v>
      </c>
      <c r="C66" s="18">
        <v>2111</v>
      </c>
      <c r="D66" s="23"/>
      <c r="E66" s="24">
        <v>0</v>
      </c>
      <c r="F66" s="23">
        <v>0</v>
      </c>
      <c r="G66" s="24">
        <v>92686</v>
      </c>
      <c r="H66" s="23">
        <v>90000</v>
      </c>
      <c r="I66" s="24">
        <v>91703</v>
      </c>
      <c r="J66" s="23">
        <v>90000</v>
      </c>
      <c r="K66" s="24"/>
      <c r="M66" s="5" t="s">
        <v>69</v>
      </c>
    </row>
    <row r="67" spans="1:11" ht="15">
      <c r="A67" s="16" t="s">
        <v>48</v>
      </c>
      <c r="B67" s="35">
        <v>3612</v>
      </c>
      <c r="C67" s="18">
        <v>2132</v>
      </c>
      <c r="D67" s="23">
        <v>440000</v>
      </c>
      <c r="E67" s="24">
        <v>462920</v>
      </c>
      <c r="F67" s="23">
        <v>460000</v>
      </c>
      <c r="G67" s="24">
        <v>481998</v>
      </c>
      <c r="H67" s="23">
        <v>460000</v>
      </c>
      <c r="I67" s="24">
        <v>468792</v>
      </c>
      <c r="J67" s="23">
        <v>460000</v>
      </c>
      <c r="K67" s="24"/>
    </row>
    <row r="68" spans="1:11" ht="15">
      <c r="A68" s="16" t="s">
        <v>70</v>
      </c>
      <c r="B68" s="35">
        <v>3612</v>
      </c>
      <c r="C68" s="18">
        <v>3112</v>
      </c>
      <c r="D68" s="23">
        <v>0</v>
      </c>
      <c r="E68" s="24">
        <v>0</v>
      </c>
      <c r="F68" s="23">
        <v>0</v>
      </c>
      <c r="G68" s="24">
        <v>1045003</v>
      </c>
      <c r="H68" s="23">
        <v>0</v>
      </c>
      <c r="I68" s="24">
        <v>0</v>
      </c>
      <c r="J68" s="23">
        <v>0</v>
      </c>
      <c r="K68" s="24"/>
    </row>
    <row r="69" spans="1:11" ht="15">
      <c r="A69" s="42" t="s">
        <v>71</v>
      </c>
      <c r="B69" s="43"/>
      <c r="C69" s="44"/>
      <c r="D69" s="45">
        <f aca="true" t="shared" si="14" ref="D69:K69">D66+D67+D68</f>
        <v>440000</v>
      </c>
      <c r="E69" s="46">
        <f t="shared" si="14"/>
        <v>462920</v>
      </c>
      <c r="F69" s="45">
        <f t="shared" si="14"/>
        <v>460000</v>
      </c>
      <c r="G69" s="46">
        <f t="shared" si="14"/>
        <v>1619687</v>
      </c>
      <c r="H69" s="45">
        <f t="shared" si="14"/>
        <v>550000</v>
      </c>
      <c r="I69" s="46">
        <f>I66+I67+I68</f>
        <v>560495</v>
      </c>
      <c r="J69" s="45">
        <f t="shared" si="14"/>
        <v>550000</v>
      </c>
      <c r="K69" s="46">
        <f t="shared" si="14"/>
        <v>0</v>
      </c>
    </row>
    <row r="70" spans="1:11" ht="15">
      <c r="A70" s="16" t="s">
        <v>72</v>
      </c>
      <c r="B70" s="35">
        <v>3632</v>
      </c>
      <c r="C70" s="18">
        <v>2111</v>
      </c>
      <c r="D70" s="23">
        <v>14000</v>
      </c>
      <c r="E70" s="24">
        <v>16800</v>
      </c>
      <c r="F70" s="23">
        <v>15000</v>
      </c>
      <c r="G70" s="24">
        <v>14000</v>
      </c>
      <c r="H70" s="23">
        <v>14000</v>
      </c>
      <c r="I70" s="24">
        <v>41200</v>
      </c>
      <c r="J70" s="23">
        <v>14000</v>
      </c>
      <c r="K70" s="24"/>
    </row>
    <row r="71" spans="1:11" ht="15">
      <c r="A71" s="16" t="s">
        <v>54</v>
      </c>
      <c r="B71" s="35">
        <v>3632</v>
      </c>
      <c r="C71" s="18">
        <v>2324</v>
      </c>
      <c r="D71" s="23">
        <v>0</v>
      </c>
      <c r="E71" s="24">
        <v>21343</v>
      </c>
      <c r="F71" s="23">
        <v>0</v>
      </c>
      <c r="G71" s="24">
        <v>0</v>
      </c>
      <c r="H71" s="23">
        <v>0</v>
      </c>
      <c r="I71" s="24">
        <v>0</v>
      </c>
      <c r="J71" s="23">
        <v>0</v>
      </c>
      <c r="K71" s="24"/>
    </row>
    <row r="72" spans="1:11" ht="15">
      <c r="A72" s="61" t="s">
        <v>73</v>
      </c>
      <c r="B72" s="62"/>
      <c r="C72" s="63"/>
      <c r="D72" s="64">
        <f>D70+D71</f>
        <v>14000</v>
      </c>
      <c r="E72" s="65">
        <f>E71+E70</f>
        <v>38143</v>
      </c>
      <c r="F72" s="64">
        <f>F70+F71</f>
        <v>15000</v>
      </c>
      <c r="G72" s="65">
        <f>G71+G70</f>
        <v>14000</v>
      </c>
      <c r="H72" s="64">
        <f>H70+H71</f>
        <v>14000</v>
      </c>
      <c r="I72" s="65">
        <f>I71+I70</f>
        <v>41200</v>
      </c>
      <c r="J72" s="64">
        <f>J70+J71</f>
        <v>14000</v>
      </c>
      <c r="K72" s="65">
        <f>K71+K70</f>
        <v>0</v>
      </c>
    </row>
    <row r="73" spans="1:13" ht="15">
      <c r="A73" s="16" t="s">
        <v>53</v>
      </c>
      <c r="B73" s="35">
        <v>3639</v>
      </c>
      <c r="C73" s="18">
        <v>2111</v>
      </c>
      <c r="D73" s="23">
        <v>0</v>
      </c>
      <c r="E73" s="24">
        <v>666</v>
      </c>
      <c r="F73" s="23">
        <v>500</v>
      </c>
      <c r="G73" s="24">
        <v>800</v>
      </c>
      <c r="H73" s="23">
        <v>500</v>
      </c>
      <c r="I73" s="24">
        <v>400</v>
      </c>
      <c r="J73" s="23">
        <v>0</v>
      </c>
      <c r="K73" s="24"/>
      <c r="M73" s="4" t="s">
        <v>74</v>
      </c>
    </row>
    <row r="74" spans="1:13" ht="15">
      <c r="A74" s="16" t="s">
        <v>48</v>
      </c>
      <c r="B74" s="35">
        <v>3639</v>
      </c>
      <c r="C74" s="18">
        <v>2132</v>
      </c>
      <c r="D74" s="23">
        <v>60000</v>
      </c>
      <c r="E74" s="24">
        <v>59424</v>
      </c>
      <c r="F74" s="23">
        <v>60000</v>
      </c>
      <c r="G74" s="24">
        <v>59424</v>
      </c>
      <c r="H74" s="23">
        <v>60000</v>
      </c>
      <c r="I74" s="24">
        <v>59424</v>
      </c>
      <c r="J74" s="23">
        <v>60000</v>
      </c>
      <c r="K74" s="24"/>
      <c r="M74" s="4" t="s">
        <v>75</v>
      </c>
    </row>
    <row r="75" spans="1:11" ht="15">
      <c r="A75" s="16" t="s">
        <v>51</v>
      </c>
      <c r="B75" s="35">
        <v>3639</v>
      </c>
      <c r="C75" s="18">
        <v>2310</v>
      </c>
      <c r="D75" s="23">
        <v>0</v>
      </c>
      <c r="E75" s="24">
        <v>0</v>
      </c>
      <c r="F75" s="23">
        <v>0</v>
      </c>
      <c r="G75" s="24">
        <v>750</v>
      </c>
      <c r="H75" s="23">
        <v>0</v>
      </c>
      <c r="I75" s="24">
        <v>100</v>
      </c>
      <c r="J75" s="23">
        <v>1500</v>
      </c>
      <c r="K75" s="24"/>
    </row>
    <row r="76" spans="1:11" ht="15">
      <c r="A76" s="61" t="s">
        <v>76</v>
      </c>
      <c r="B76" s="62"/>
      <c r="C76" s="63"/>
      <c r="D76" s="64">
        <f>D74+D73</f>
        <v>60000</v>
      </c>
      <c r="E76" s="65">
        <f>E74+E73</f>
        <v>60090</v>
      </c>
      <c r="F76" s="64">
        <f>F73+F74</f>
        <v>60500</v>
      </c>
      <c r="G76" s="65">
        <f>SUM(G73:G75)</f>
        <v>60974</v>
      </c>
      <c r="H76" s="64">
        <f>H73+H74+H75</f>
        <v>60500</v>
      </c>
      <c r="I76" s="65">
        <f>SUM(I73:I75)</f>
        <v>59924</v>
      </c>
      <c r="J76" s="64">
        <f>J73+J74+J75</f>
        <v>61500</v>
      </c>
      <c r="K76" s="65">
        <f>SUM(K73:K75)</f>
        <v>0</v>
      </c>
    </row>
    <row r="77" spans="1:11" ht="15">
      <c r="A77" s="42" t="s">
        <v>76</v>
      </c>
      <c r="B77" s="43"/>
      <c r="C77" s="44"/>
      <c r="D77" s="45">
        <f aca="true" t="shared" si="15" ref="D77:K77">D76+D72</f>
        <v>74000</v>
      </c>
      <c r="E77" s="46">
        <f t="shared" si="15"/>
        <v>98233</v>
      </c>
      <c r="F77" s="45">
        <f t="shared" si="15"/>
        <v>75500</v>
      </c>
      <c r="G77" s="46">
        <f t="shared" si="15"/>
        <v>74974</v>
      </c>
      <c r="H77" s="45">
        <f t="shared" si="15"/>
        <v>74500</v>
      </c>
      <c r="I77" s="46">
        <f>I76+I72</f>
        <v>101124</v>
      </c>
      <c r="J77" s="45">
        <f>J76+J72</f>
        <v>75500</v>
      </c>
      <c r="K77" s="46">
        <f t="shared" si="15"/>
        <v>0</v>
      </c>
    </row>
    <row r="78" spans="1:13" ht="15">
      <c r="A78" s="48" t="s">
        <v>53</v>
      </c>
      <c r="B78" s="49">
        <v>3722</v>
      </c>
      <c r="C78" s="50">
        <v>2111</v>
      </c>
      <c r="D78" s="23">
        <v>0</v>
      </c>
      <c r="E78" s="37">
        <v>79336</v>
      </c>
      <c r="F78" s="23">
        <v>80000</v>
      </c>
      <c r="G78" s="37">
        <v>47279</v>
      </c>
      <c r="H78" s="23">
        <v>80000</v>
      </c>
      <c r="I78" s="37">
        <v>51497</v>
      </c>
      <c r="J78" s="23">
        <v>50000</v>
      </c>
      <c r="K78" s="37"/>
      <c r="M78" s="4" t="s">
        <v>77</v>
      </c>
    </row>
    <row r="79" spans="1:13" ht="15">
      <c r="A79" s="16" t="s">
        <v>78</v>
      </c>
      <c r="B79" s="35">
        <v>3722</v>
      </c>
      <c r="C79" s="18">
        <v>2112</v>
      </c>
      <c r="D79" s="23">
        <v>0</v>
      </c>
      <c r="E79" s="24">
        <v>1220</v>
      </c>
      <c r="F79" s="23">
        <v>0</v>
      </c>
      <c r="G79" s="24">
        <v>0</v>
      </c>
      <c r="H79" s="23">
        <v>0</v>
      </c>
      <c r="I79" s="24">
        <v>0</v>
      </c>
      <c r="J79" s="23">
        <v>0</v>
      </c>
      <c r="K79" s="24"/>
      <c r="M79" s="4" t="s">
        <v>79</v>
      </c>
    </row>
    <row r="80" spans="1:13" ht="15">
      <c r="A80" s="16" t="s">
        <v>80</v>
      </c>
      <c r="B80" s="35">
        <v>3722</v>
      </c>
      <c r="C80" s="18">
        <v>2324</v>
      </c>
      <c r="D80" s="23">
        <v>60000</v>
      </c>
      <c r="E80" s="24">
        <v>55925</v>
      </c>
      <c r="F80" s="23">
        <v>50000</v>
      </c>
      <c r="G80" s="24">
        <v>56539</v>
      </c>
      <c r="H80" s="23">
        <v>25000</v>
      </c>
      <c r="I80" s="24">
        <v>66133</v>
      </c>
      <c r="J80" s="23">
        <v>66000</v>
      </c>
      <c r="K80" s="24"/>
      <c r="M80" s="4" t="s">
        <v>81</v>
      </c>
    </row>
    <row r="81" spans="1:11" ht="15">
      <c r="A81" s="42" t="s">
        <v>82</v>
      </c>
      <c r="B81" s="43"/>
      <c r="C81" s="44"/>
      <c r="D81" s="45">
        <f aca="true" t="shared" si="16" ref="D81:K81">SUM(D78:D80)</f>
        <v>60000</v>
      </c>
      <c r="E81" s="46">
        <f t="shared" si="16"/>
        <v>136481</v>
      </c>
      <c r="F81" s="45">
        <f t="shared" si="16"/>
        <v>130000</v>
      </c>
      <c r="G81" s="46">
        <f t="shared" si="16"/>
        <v>103818</v>
      </c>
      <c r="H81" s="45">
        <f t="shared" si="16"/>
        <v>105000</v>
      </c>
      <c r="I81" s="46">
        <f>SUM(I78:I80)</f>
        <v>117630</v>
      </c>
      <c r="J81" s="45">
        <f t="shared" si="16"/>
        <v>116000</v>
      </c>
      <c r="K81" s="46">
        <f t="shared" si="16"/>
        <v>0</v>
      </c>
    </row>
    <row r="82" spans="1:14" ht="15">
      <c r="A82" s="16" t="s">
        <v>54</v>
      </c>
      <c r="B82" s="35">
        <v>3741</v>
      </c>
      <c r="C82" s="18">
        <v>2324</v>
      </c>
      <c r="D82" s="23">
        <v>0</v>
      </c>
      <c r="E82" s="24">
        <v>9812</v>
      </c>
      <c r="F82" s="23">
        <v>0</v>
      </c>
      <c r="G82" s="24">
        <v>0</v>
      </c>
      <c r="H82" s="23">
        <v>0</v>
      </c>
      <c r="I82" s="24">
        <v>0</v>
      </c>
      <c r="J82" s="23">
        <v>0</v>
      </c>
      <c r="K82" s="24"/>
      <c r="N82" s="4" t="s">
        <v>83</v>
      </c>
    </row>
    <row r="83" spans="1:11" ht="15">
      <c r="A83" s="16" t="s">
        <v>63</v>
      </c>
      <c r="B83" s="35">
        <v>3745</v>
      </c>
      <c r="C83" s="18">
        <v>2329</v>
      </c>
      <c r="D83" s="23"/>
      <c r="E83" s="24">
        <v>0</v>
      </c>
      <c r="F83" s="23">
        <v>0</v>
      </c>
      <c r="G83" s="24">
        <v>0</v>
      </c>
      <c r="H83" s="23">
        <v>0</v>
      </c>
      <c r="I83" s="24">
        <v>0</v>
      </c>
      <c r="J83" s="23">
        <v>0</v>
      </c>
      <c r="K83" s="24"/>
    </row>
    <row r="84" spans="1:11" ht="15">
      <c r="A84" s="42" t="s">
        <v>84</v>
      </c>
      <c r="B84" s="43"/>
      <c r="C84" s="44"/>
      <c r="D84" s="45">
        <f aca="true" t="shared" si="17" ref="D84:K84">D82+D83</f>
        <v>0</v>
      </c>
      <c r="E84" s="46">
        <f t="shared" si="17"/>
        <v>9812</v>
      </c>
      <c r="F84" s="45">
        <f t="shared" si="17"/>
        <v>0</v>
      </c>
      <c r="G84" s="46">
        <f t="shared" si="17"/>
        <v>0</v>
      </c>
      <c r="H84" s="45">
        <f t="shared" si="17"/>
        <v>0</v>
      </c>
      <c r="I84" s="46">
        <f t="shared" si="17"/>
        <v>0</v>
      </c>
      <c r="J84" s="45">
        <f t="shared" si="17"/>
        <v>0</v>
      </c>
      <c r="K84" s="46">
        <f t="shared" si="17"/>
        <v>0</v>
      </c>
    </row>
    <row r="85" spans="1:11" ht="15">
      <c r="A85" s="48" t="s">
        <v>63</v>
      </c>
      <c r="B85" s="49">
        <v>5512</v>
      </c>
      <c r="C85" s="50">
        <v>2329</v>
      </c>
      <c r="D85" s="23"/>
      <c r="E85" s="37">
        <v>7500</v>
      </c>
      <c r="F85" s="23">
        <v>0</v>
      </c>
      <c r="G85" s="37">
        <v>0</v>
      </c>
      <c r="H85" s="23">
        <v>0</v>
      </c>
      <c r="I85" s="37">
        <v>0</v>
      </c>
      <c r="J85" s="23">
        <v>0</v>
      </c>
      <c r="K85" s="37"/>
    </row>
    <row r="86" spans="1:11" ht="15">
      <c r="A86" s="42" t="s">
        <v>85</v>
      </c>
      <c r="B86" s="43"/>
      <c r="C86" s="44"/>
      <c r="D86" s="45">
        <f aca="true" t="shared" si="18" ref="D86:K86">D85</f>
        <v>0</v>
      </c>
      <c r="E86" s="46">
        <f t="shared" si="18"/>
        <v>7500</v>
      </c>
      <c r="F86" s="45">
        <f t="shared" si="18"/>
        <v>0</v>
      </c>
      <c r="G86" s="46">
        <f t="shared" si="18"/>
        <v>0</v>
      </c>
      <c r="H86" s="45">
        <f t="shared" si="18"/>
        <v>0</v>
      </c>
      <c r="I86" s="46">
        <f t="shared" si="18"/>
        <v>0</v>
      </c>
      <c r="J86" s="45">
        <f t="shared" si="18"/>
        <v>0</v>
      </c>
      <c r="K86" s="46">
        <f t="shared" si="18"/>
        <v>0</v>
      </c>
    </row>
    <row r="87" spans="1:13" ht="15">
      <c r="A87" s="16" t="s">
        <v>53</v>
      </c>
      <c r="B87" s="35">
        <v>6171</v>
      </c>
      <c r="C87" s="18">
        <v>2111</v>
      </c>
      <c r="D87" s="23">
        <v>0</v>
      </c>
      <c r="E87" s="24">
        <v>100</v>
      </c>
      <c r="F87" s="23">
        <v>100</v>
      </c>
      <c r="G87" s="24">
        <v>2371</v>
      </c>
      <c r="H87" s="23">
        <v>2000</v>
      </c>
      <c r="I87" s="24">
        <v>1853</v>
      </c>
      <c r="J87" s="23">
        <v>2000</v>
      </c>
      <c r="K87" s="24"/>
      <c r="M87" s="5" t="s">
        <v>339</v>
      </c>
    </row>
    <row r="88" spans="1:13" ht="15">
      <c r="A88" s="48" t="s">
        <v>78</v>
      </c>
      <c r="B88" s="49">
        <v>6171</v>
      </c>
      <c r="C88" s="50">
        <v>2132</v>
      </c>
      <c r="D88" s="23"/>
      <c r="E88" s="24">
        <v>0</v>
      </c>
      <c r="F88" s="23">
        <v>0</v>
      </c>
      <c r="G88" s="24">
        <v>0</v>
      </c>
      <c r="H88" s="23">
        <v>0</v>
      </c>
      <c r="I88" s="24">
        <v>7500</v>
      </c>
      <c r="J88" s="23">
        <v>5000</v>
      </c>
      <c r="K88" s="24"/>
      <c r="M88" s="5" t="s">
        <v>340</v>
      </c>
    </row>
    <row r="89" spans="1:11" ht="15">
      <c r="A89" s="48" t="s">
        <v>40</v>
      </c>
      <c r="B89" s="49">
        <v>6171</v>
      </c>
      <c r="C89" s="50">
        <v>2119</v>
      </c>
      <c r="D89" s="23"/>
      <c r="E89" s="24">
        <v>0</v>
      </c>
      <c r="F89" s="23">
        <v>0</v>
      </c>
      <c r="G89" s="24">
        <v>0</v>
      </c>
      <c r="H89" s="23">
        <v>0</v>
      </c>
      <c r="I89" s="24">
        <v>0</v>
      </c>
      <c r="J89" s="23">
        <v>0</v>
      </c>
      <c r="K89" s="24"/>
    </row>
    <row r="90" spans="1:11" ht="15">
      <c r="A90" s="16" t="s">
        <v>86</v>
      </c>
      <c r="B90" s="35">
        <v>6171</v>
      </c>
      <c r="C90" s="18">
        <v>3113</v>
      </c>
      <c r="D90" s="23"/>
      <c r="E90" s="24">
        <v>0</v>
      </c>
      <c r="F90" s="23">
        <v>0</v>
      </c>
      <c r="G90" s="24">
        <v>0</v>
      </c>
      <c r="H90" s="23">
        <v>0</v>
      </c>
      <c r="I90" s="24">
        <v>0</v>
      </c>
      <c r="J90" s="23">
        <v>0</v>
      </c>
      <c r="K90" s="24"/>
    </row>
    <row r="91" spans="1:11" ht="15">
      <c r="A91" s="16" t="s">
        <v>87</v>
      </c>
      <c r="B91" s="35">
        <v>6171</v>
      </c>
      <c r="C91" s="18">
        <v>2324</v>
      </c>
      <c r="D91" s="23"/>
      <c r="E91" s="24">
        <v>0</v>
      </c>
      <c r="F91" s="23">
        <v>0</v>
      </c>
      <c r="G91" s="24">
        <v>0</v>
      </c>
      <c r="H91" s="23">
        <v>0</v>
      </c>
      <c r="I91" s="24">
        <v>1679.15</v>
      </c>
      <c r="J91" s="23">
        <v>0</v>
      </c>
      <c r="K91" s="24"/>
    </row>
    <row r="92" spans="1:11" ht="15">
      <c r="A92" s="42" t="s">
        <v>88</v>
      </c>
      <c r="B92" s="43"/>
      <c r="C92" s="44"/>
      <c r="D92" s="45">
        <f>D87+D88+D90+D89</f>
        <v>0</v>
      </c>
      <c r="E92" s="46">
        <f>SUM(E87:E91)</f>
        <v>100</v>
      </c>
      <c r="F92" s="45">
        <f>F87+F88+F90+F89</f>
        <v>100</v>
      </c>
      <c r="G92" s="46">
        <f>SUM(G87:G91)</f>
        <v>2371</v>
      </c>
      <c r="H92" s="45">
        <f>SUM(H87:H91)</f>
        <v>2000</v>
      </c>
      <c r="I92" s="46">
        <f>SUM(I87:I91)</f>
        <v>11032.15</v>
      </c>
      <c r="J92" s="45">
        <f>SUM(J87:J91)</f>
        <v>7000</v>
      </c>
      <c r="K92" s="46">
        <f>SUM(K87:K91)</f>
        <v>0</v>
      </c>
    </row>
    <row r="93" spans="1:11" ht="15">
      <c r="A93" s="16" t="s">
        <v>89</v>
      </c>
      <c r="B93" s="35">
        <v>6310</v>
      </c>
      <c r="C93" s="18">
        <v>2141</v>
      </c>
      <c r="D93" s="23">
        <v>7000</v>
      </c>
      <c r="E93" s="24">
        <v>6126</v>
      </c>
      <c r="F93" s="23">
        <v>6000</v>
      </c>
      <c r="G93" s="24">
        <v>16963</v>
      </c>
      <c r="H93" s="23">
        <v>10000</v>
      </c>
      <c r="I93" s="24">
        <v>16026.82</v>
      </c>
      <c r="J93" s="23">
        <v>16000</v>
      </c>
      <c r="K93" s="24"/>
    </row>
    <row r="94" spans="1:11" ht="15">
      <c r="A94" s="16" t="s">
        <v>54</v>
      </c>
      <c r="B94" s="35">
        <v>6310</v>
      </c>
      <c r="C94" s="18">
        <v>2324</v>
      </c>
      <c r="D94" s="23">
        <v>0</v>
      </c>
      <c r="E94" s="24">
        <v>0</v>
      </c>
      <c r="F94" s="23">
        <v>0</v>
      </c>
      <c r="G94" s="24">
        <v>66</v>
      </c>
      <c r="H94" s="23">
        <v>0</v>
      </c>
      <c r="I94" s="24">
        <v>33.97</v>
      </c>
      <c r="J94" s="23">
        <v>0</v>
      </c>
      <c r="K94" s="24"/>
    </row>
    <row r="95" spans="1:11" ht="15">
      <c r="A95" s="42" t="s">
        <v>90</v>
      </c>
      <c r="B95" s="43"/>
      <c r="C95" s="44"/>
      <c r="D95" s="45">
        <f>D93</f>
        <v>7000</v>
      </c>
      <c r="E95" s="46">
        <f>E93</f>
        <v>6126</v>
      </c>
      <c r="F95" s="45">
        <f>F93</f>
        <v>6000</v>
      </c>
      <c r="G95" s="46">
        <f>G93+G94</f>
        <v>17029</v>
      </c>
      <c r="H95" s="45">
        <f>H94+H93</f>
        <v>10000</v>
      </c>
      <c r="I95" s="46">
        <f>I93+I94</f>
        <v>16060.789999999999</v>
      </c>
      <c r="J95" s="45">
        <f>J94+J93</f>
        <v>16000</v>
      </c>
      <c r="K95" s="46">
        <f>K93+K94</f>
        <v>0</v>
      </c>
    </row>
    <row r="96" spans="1:11" ht="15">
      <c r="A96" s="48" t="s">
        <v>91</v>
      </c>
      <c r="B96" s="49">
        <v>6320</v>
      </c>
      <c r="C96" s="50">
        <v>2322</v>
      </c>
      <c r="D96" s="73">
        <v>0</v>
      </c>
      <c r="E96" s="74">
        <v>0</v>
      </c>
      <c r="F96" s="73">
        <v>0</v>
      </c>
      <c r="G96" s="74">
        <v>12900</v>
      </c>
      <c r="H96" s="73">
        <v>0</v>
      </c>
      <c r="I96" s="74">
        <v>0</v>
      </c>
      <c r="J96" s="73">
        <v>0</v>
      </c>
      <c r="K96" s="74"/>
    </row>
    <row r="97" spans="1:11" ht="15">
      <c r="A97" s="42" t="s">
        <v>92</v>
      </c>
      <c r="B97" s="43"/>
      <c r="C97" s="44"/>
      <c r="D97" s="45">
        <f aca="true" t="shared" si="19" ref="D97:K97">D96</f>
        <v>0</v>
      </c>
      <c r="E97" s="46">
        <f t="shared" si="19"/>
        <v>0</v>
      </c>
      <c r="F97" s="45">
        <f t="shared" si="19"/>
        <v>0</v>
      </c>
      <c r="G97" s="46">
        <f t="shared" si="19"/>
        <v>12900</v>
      </c>
      <c r="H97" s="45">
        <f t="shared" si="19"/>
        <v>0</v>
      </c>
      <c r="I97" s="46">
        <f>I96</f>
        <v>0</v>
      </c>
      <c r="J97" s="45">
        <f t="shared" si="19"/>
        <v>0</v>
      </c>
      <c r="K97" s="46">
        <f t="shared" si="19"/>
        <v>0</v>
      </c>
    </row>
    <row r="98" spans="1:11" ht="15">
      <c r="A98" s="16" t="s">
        <v>93</v>
      </c>
      <c r="B98" s="35">
        <v>6402</v>
      </c>
      <c r="C98" s="18">
        <v>2227</v>
      </c>
      <c r="D98" s="23">
        <v>0</v>
      </c>
      <c r="E98" s="24">
        <v>31717</v>
      </c>
      <c r="F98" s="23">
        <v>0</v>
      </c>
      <c r="G98" s="24">
        <v>0</v>
      </c>
      <c r="H98" s="23">
        <v>0</v>
      </c>
      <c r="I98" s="24">
        <v>0</v>
      </c>
      <c r="J98" s="23">
        <v>0</v>
      </c>
      <c r="K98" s="24"/>
    </row>
    <row r="99" spans="1:11" ht="15">
      <c r="A99" s="42" t="s">
        <v>94</v>
      </c>
      <c r="B99" s="43">
        <v>6402</v>
      </c>
      <c r="C99" s="44">
        <v>2227</v>
      </c>
      <c r="D99" s="75">
        <f aca="true" t="shared" si="20" ref="D99:K99">D98</f>
        <v>0</v>
      </c>
      <c r="E99" s="76">
        <f t="shared" si="20"/>
        <v>31717</v>
      </c>
      <c r="F99" s="75">
        <f t="shared" si="20"/>
        <v>0</v>
      </c>
      <c r="G99" s="76">
        <f t="shared" si="20"/>
        <v>0</v>
      </c>
      <c r="H99" s="75">
        <f t="shared" si="20"/>
        <v>0</v>
      </c>
      <c r="I99" s="76">
        <f>I98</f>
        <v>0</v>
      </c>
      <c r="J99" s="75">
        <f t="shared" si="20"/>
        <v>0</v>
      </c>
      <c r="K99" s="76">
        <f t="shared" si="20"/>
        <v>0</v>
      </c>
    </row>
    <row r="100" spans="1:14" s="83" customFormat="1" ht="6" customHeight="1">
      <c r="A100" s="77"/>
      <c r="B100" s="78"/>
      <c r="C100" s="36"/>
      <c r="D100" s="79"/>
      <c r="E100" s="80"/>
      <c r="F100" s="79"/>
      <c r="G100" s="80"/>
      <c r="H100" s="79"/>
      <c r="I100" s="80"/>
      <c r="J100" s="79"/>
      <c r="K100" s="80"/>
      <c r="L100" s="82"/>
      <c r="M100" s="82"/>
      <c r="N100" s="81"/>
    </row>
    <row r="101" spans="1:11" ht="15.75">
      <c r="A101" s="29" t="s">
        <v>95</v>
      </c>
      <c r="B101" s="84"/>
      <c r="C101" s="85"/>
      <c r="D101" s="87">
        <f>D99+D95+D92+D86+D84+D81+D77+D69+D65+D54+D42+D39+D37+D33+D56+D63+D97+D49+D47+D44</f>
        <v>11287030</v>
      </c>
      <c r="E101" s="86">
        <f>E99+E95+E92+E86+E84+E81+E76+E69+E65+E59+E54+E42+E39+E37+E33+E44</f>
        <v>12865543</v>
      </c>
      <c r="F101" s="87">
        <f>F99+F95+F92+F86+F84+F81+F77+F69+F65+F54+F42+F39+F37+F33+F56+F63+F97+F49+F47+F44</f>
        <v>13764000</v>
      </c>
      <c r="G101" s="86">
        <f>G99+G95+G92+G86+G84+G81+G76+G69+G65+G59+G54+G42+G39+G37+G33+G44</f>
        <v>17213393</v>
      </c>
      <c r="H101" s="87">
        <f>H99+H95+H92+H86+H84+H81+H77+H69+H65+H54+H42+H39+H37+H33+H56+H63+H97+H49+H47+H44</f>
        <v>14851500</v>
      </c>
      <c r="I101" s="86">
        <f>I99+I95+I92+I86+I84+I81+I77+I69+I65+I63+I54+I42+I39+I37+I33+I44+I56</f>
        <v>16577980.9</v>
      </c>
      <c r="J101" s="87">
        <f>J99+J95+J92+J86+J84+J81+J77+J69+J65+J54+J42+J39+J37+J33+J56+J63+J97+J49+J47+J44</f>
        <v>15848500</v>
      </c>
      <c r="K101" s="86">
        <f>K99+K95+K92+K86+K84+K81+K76+K69+K65+K59+K54+K42+K39+K37+K33</f>
        <v>0</v>
      </c>
    </row>
    <row r="102" spans="5:11" ht="15">
      <c r="E102" s="88">
        <f>E101-D101</f>
        <v>1578513</v>
      </c>
      <c r="G102" s="88">
        <f>G101-F101</f>
        <v>3449393</v>
      </c>
      <c r="I102" s="88">
        <f>I101-H101</f>
        <v>1726480.9000000004</v>
      </c>
      <c r="K102" s="88">
        <f>K101-J101</f>
        <v>-15848500</v>
      </c>
    </row>
    <row r="103" spans="4:10" ht="15">
      <c r="D103" s="89"/>
      <c r="F103" s="89"/>
      <c r="H103" s="89"/>
      <c r="J103" s="89"/>
    </row>
    <row r="104" spans="5:9" ht="15">
      <c r="E104" s="88"/>
      <c r="G104" s="88"/>
      <c r="I104" s="88"/>
    </row>
    <row r="106" spans="4:10" ht="15">
      <c r="D106" s="90"/>
      <c r="F106" s="90"/>
      <c r="H106" s="90"/>
      <c r="J106" s="90"/>
    </row>
    <row r="107" spans="4:10" ht="15">
      <c r="D107" s="90"/>
      <c r="F107" s="90"/>
      <c r="H107" s="90"/>
      <c r="J107" s="90"/>
    </row>
  </sheetData>
  <sheetProtection selectLockedCells="1" selectUnlockedCells="1"/>
  <mergeCells count="4">
    <mergeCell ref="D1:E1"/>
    <mergeCell ref="F1:G1"/>
    <mergeCell ref="H1:I1"/>
    <mergeCell ref="J1:K1"/>
  </mergeCells>
  <printOptions/>
  <pageMargins left="0.31527777777777777" right="0.31527777777777777" top="0.31527777777777777" bottom="0.31527777777777777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2"/>
  <sheetViews>
    <sheetView zoomScale="90" zoomScaleNormal="90" zoomScalePageLayoutView="0" workbookViewId="0" topLeftCell="A1">
      <pane xSplit="4" ySplit="3" topLeftCell="E4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M33" sqref="M33"/>
    </sheetView>
  </sheetViews>
  <sheetFormatPr defaultColWidth="9.140625" defaultRowHeight="15"/>
  <cols>
    <col min="1" max="1" width="45.00390625" style="0" customWidth="1"/>
    <col min="2" max="2" width="15.00390625" style="0" customWidth="1"/>
    <col min="3" max="3" width="7.7109375" style="91" customWidth="1"/>
    <col min="4" max="4" width="9.28125" style="91" customWidth="1"/>
    <col min="5" max="5" width="12.7109375" style="2" customWidth="1"/>
    <col min="6" max="6" width="12.7109375" style="3" customWidth="1"/>
    <col min="7" max="7" width="12.7109375" style="2" customWidth="1"/>
    <col min="8" max="8" width="12.7109375" style="3" customWidth="1"/>
    <col min="9" max="9" width="12.7109375" style="2" customWidth="1"/>
    <col min="10" max="10" width="12.7109375" style="3" customWidth="1"/>
    <col min="11" max="11" width="12.7109375" style="2" customWidth="1"/>
    <col min="12" max="12" width="12.7109375" style="3" customWidth="1"/>
    <col min="13" max="13" width="20.7109375" style="5" customWidth="1"/>
    <col min="14" max="15" width="20.7109375" style="13" customWidth="1"/>
  </cols>
  <sheetData>
    <row r="1" spans="1:12" ht="23.25" customHeight="1">
      <c r="A1" s="92" t="s">
        <v>96</v>
      </c>
      <c r="E1" s="230">
        <v>2012</v>
      </c>
      <c r="F1" s="230"/>
      <c r="G1" s="230">
        <v>2013</v>
      </c>
      <c r="H1" s="230"/>
      <c r="I1" s="230">
        <v>2014</v>
      </c>
      <c r="J1" s="230"/>
      <c r="K1" s="230">
        <v>2015</v>
      </c>
      <c r="L1" s="230"/>
    </row>
    <row r="2" spans="3:15" ht="15">
      <c r="C2" s="93" t="s">
        <v>1</v>
      </c>
      <c r="D2" s="94" t="s">
        <v>2</v>
      </c>
      <c r="E2" s="95" t="s">
        <v>3</v>
      </c>
      <c r="F2" s="96" t="s">
        <v>4</v>
      </c>
      <c r="G2" s="95" t="s">
        <v>3</v>
      </c>
      <c r="H2" s="96" t="s">
        <v>4</v>
      </c>
      <c r="I2" s="95" t="s">
        <v>3</v>
      </c>
      <c r="J2" s="96" t="s">
        <v>4</v>
      </c>
      <c r="K2" s="95" t="s">
        <v>3</v>
      </c>
      <c r="L2" s="96" t="s">
        <v>4</v>
      </c>
      <c r="M2" s="13">
        <v>2015</v>
      </c>
      <c r="N2" s="13">
        <v>2014</v>
      </c>
      <c r="O2" s="13">
        <v>2013</v>
      </c>
    </row>
    <row r="3" spans="5:12" ht="5.25" customHeight="1">
      <c r="E3" s="14"/>
      <c r="F3" s="15"/>
      <c r="G3" s="14"/>
      <c r="H3" s="15"/>
      <c r="I3" s="14"/>
      <c r="J3" s="15"/>
      <c r="K3" s="14"/>
      <c r="L3" s="15"/>
    </row>
    <row r="4" spans="1:14" ht="15" customHeight="1">
      <c r="A4" s="97" t="s">
        <v>97</v>
      </c>
      <c r="B4" s="98"/>
      <c r="C4" s="35">
        <v>1012</v>
      </c>
      <c r="D4" s="99">
        <v>5164</v>
      </c>
      <c r="E4" s="100">
        <v>0</v>
      </c>
      <c r="F4" s="101">
        <v>249</v>
      </c>
      <c r="G4" s="100">
        <v>300</v>
      </c>
      <c r="H4" s="101">
        <v>249</v>
      </c>
      <c r="I4" s="19">
        <v>1000</v>
      </c>
      <c r="J4" s="101">
        <v>1000</v>
      </c>
      <c r="K4" s="19">
        <v>1000</v>
      </c>
      <c r="L4" s="101"/>
      <c r="M4" s="5" t="s">
        <v>341</v>
      </c>
      <c r="N4" s="13" t="s">
        <v>98</v>
      </c>
    </row>
    <row r="5" spans="1:13" ht="15">
      <c r="A5" s="16" t="s">
        <v>99</v>
      </c>
      <c r="B5" s="16"/>
      <c r="C5" s="35">
        <v>1012</v>
      </c>
      <c r="D5" s="99">
        <v>5169</v>
      </c>
      <c r="E5" s="23">
        <v>10000</v>
      </c>
      <c r="F5" s="24">
        <v>11155</v>
      </c>
      <c r="G5" s="23">
        <v>12000</v>
      </c>
      <c r="H5" s="24">
        <v>32017</v>
      </c>
      <c r="I5" s="23">
        <v>20000</v>
      </c>
      <c r="J5" s="24">
        <v>8827</v>
      </c>
      <c r="K5" s="23">
        <v>20000</v>
      </c>
      <c r="L5" s="24"/>
      <c r="M5" s="5" t="s">
        <v>342</v>
      </c>
    </row>
    <row r="6" spans="1:12" ht="15">
      <c r="A6" s="16" t="s">
        <v>100</v>
      </c>
      <c r="B6" s="16"/>
      <c r="C6" s="35">
        <v>1012</v>
      </c>
      <c r="D6" s="99">
        <v>5361</v>
      </c>
      <c r="E6" s="23">
        <v>1000</v>
      </c>
      <c r="F6" s="24">
        <v>1000</v>
      </c>
      <c r="G6" s="23">
        <v>1000</v>
      </c>
      <c r="H6" s="24">
        <v>1000</v>
      </c>
      <c r="I6" s="23">
        <v>1000</v>
      </c>
      <c r="J6" s="24">
        <v>1000</v>
      </c>
      <c r="K6" s="23">
        <v>0</v>
      </c>
      <c r="L6" s="24"/>
    </row>
    <row r="7" spans="1:15" ht="15">
      <c r="A7" s="16" t="s">
        <v>101</v>
      </c>
      <c r="B7" s="16"/>
      <c r="C7" s="35">
        <v>1012</v>
      </c>
      <c r="D7" s="99">
        <v>6130</v>
      </c>
      <c r="E7" s="23">
        <v>15000</v>
      </c>
      <c r="F7" s="24">
        <v>15000</v>
      </c>
      <c r="G7" s="23">
        <v>30000</v>
      </c>
      <c r="H7" s="24">
        <v>0</v>
      </c>
      <c r="I7" s="23">
        <v>20000</v>
      </c>
      <c r="J7" s="24">
        <v>12600</v>
      </c>
      <c r="K7" s="23">
        <v>25000</v>
      </c>
      <c r="L7" s="24"/>
      <c r="O7" s="13" t="s">
        <v>102</v>
      </c>
    </row>
    <row r="8" spans="1:12" ht="15">
      <c r="A8" s="16" t="s">
        <v>103</v>
      </c>
      <c r="B8" s="16"/>
      <c r="C8" s="35">
        <v>1012</v>
      </c>
      <c r="D8" s="99">
        <v>5909</v>
      </c>
      <c r="E8" s="23"/>
      <c r="F8" s="24">
        <v>0</v>
      </c>
      <c r="G8" s="23">
        <v>0</v>
      </c>
      <c r="H8" s="24">
        <v>0</v>
      </c>
      <c r="I8" s="23">
        <v>0</v>
      </c>
      <c r="J8" s="24">
        <v>0</v>
      </c>
      <c r="K8" s="23">
        <v>0</v>
      </c>
      <c r="L8" s="24"/>
    </row>
    <row r="9" spans="1:12" ht="15">
      <c r="A9" s="102" t="s">
        <v>104</v>
      </c>
      <c r="B9" s="103"/>
      <c r="C9" s="104"/>
      <c r="D9" s="105"/>
      <c r="E9" s="106">
        <f aca="true" t="shared" si="0" ref="E9:L9">SUM(E4:E8)</f>
        <v>26000</v>
      </c>
      <c r="F9" s="107">
        <f t="shared" si="0"/>
        <v>27404</v>
      </c>
      <c r="G9" s="106">
        <f t="shared" si="0"/>
        <v>43300</v>
      </c>
      <c r="H9" s="107">
        <f t="shared" si="0"/>
        <v>33266</v>
      </c>
      <c r="I9" s="106">
        <f t="shared" si="0"/>
        <v>42000</v>
      </c>
      <c r="J9" s="107">
        <f>SUM(J4:J8)</f>
        <v>23427</v>
      </c>
      <c r="K9" s="106">
        <f t="shared" si="0"/>
        <v>46000</v>
      </c>
      <c r="L9" s="107">
        <f t="shared" si="0"/>
        <v>0</v>
      </c>
    </row>
    <row r="10" spans="1:12" ht="15">
      <c r="A10" s="16" t="s">
        <v>105</v>
      </c>
      <c r="B10" s="16"/>
      <c r="C10" s="35">
        <v>1031</v>
      </c>
      <c r="D10" s="99">
        <v>5169</v>
      </c>
      <c r="E10" s="23"/>
      <c r="F10" s="24">
        <v>0</v>
      </c>
      <c r="G10" s="23">
        <v>0</v>
      </c>
      <c r="H10" s="24">
        <v>0</v>
      </c>
      <c r="I10" s="23">
        <v>0</v>
      </c>
      <c r="J10" s="24">
        <v>0</v>
      </c>
      <c r="K10" s="23">
        <v>0</v>
      </c>
      <c r="L10" s="24"/>
    </row>
    <row r="11" spans="1:12" ht="15">
      <c r="A11" s="102" t="s">
        <v>47</v>
      </c>
      <c r="B11" s="103"/>
      <c r="C11" s="104"/>
      <c r="D11" s="105"/>
      <c r="E11" s="106">
        <f aca="true" t="shared" si="1" ref="E11:L11">E10</f>
        <v>0</v>
      </c>
      <c r="F11" s="107">
        <f t="shared" si="1"/>
        <v>0</v>
      </c>
      <c r="G11" s="106">
        <f t="shared" si="1"/>
        <v>0</v>
      </c>
      <c r="H11" s="107">
        <f t="shared" si="1"/>
        <v>0</v>
      </c>
      <c r="I11" s="106">
        <f t="shared" si="1"/>
        <v>0</v>
      </c>
      <c r="J11" s="107">
        <f t="shared" si="1"/>
        <v>0</v>
      </c>
      <c r="K11" s="106">
        <f t="shared" si="1"/>
        <v>0</v>
      </c>
      <c r="L11" s="107">
        <f t="shared" si="1"/>
        <v>0</v>
      </c>
    </row>
    <row r="12" spans="1:12" ht="15">
      <c r="A12" s="16" t="s">
        <v>99</v>
      </c>
      <c r="B12" s="16"/>
      <c r="C12" s="35">
        <v>2142</v>
      </c>
      <c r="D12" s="99">
        <v>5169</v>
      </c>
      <c r="E12" s="23">
        <v>360000</v>
      </c>
      <c r="F12" s="24">
        <v>359246</v>
      </c>
      <c r="G12" s="23">
        <v>0</v>
      </c>
      <c r="H12" s="24">
        <v>0</v>
      </c>
      <c r="I12" s="23">
        <v>0</v>
      </c>
      <c r="J12" s="24">
        <v>0</v>
      </c>
      <c r="K12" s="23">
        <v>0</v>
      </c>
      <c r="L12" s="24"/>
    </row>
    <row r="13" spans="1:12" ht="15">
      <c r="A13" s="102" t="s">
        <v>52</v>
      </c>
      <c r="B13" s="103"/>
      <c r="C13" s="104"/>
      <c r="D13" s="105"/>
      <c r="E13" s="106">
        <f aca="true" t="shared" si="2" ref="E13:L13">E12</f>
        <v>360000</v>
      </c>
      <c r="F13" s="107">
        <f t="shared" si="2"/>
        <v>359246</v>
      </c>
      <c r="G13" s="106">
        <f t="shared" si="2"/>
        <v>0</v>
      </c>
      <c r="H13" s="107">
        <f t="shared" si="2"/>
        <v>0</v>
      </c>
      <c r="I13" s="106">
        <f t="shared" si="2"/>
        <v>0</v>
      </c>
      <c r="J13" s="107">
        <f t="shared" si="2"/>
        <v>0</v>
      </c>
      <c r="K13" s="106">
        <f t="shared" si="2"/>
        <v>0</v>
      </c>
      <c r="L13" s="107">
        <f t="shared" si="2"/>
        <v>0</v>
      </c>
    </row>
    <row r="14" spans="1:13" ht="15">
      <c r="A14" s="16" t="s">
        <v>106</v>
      </c>
      <c r="B14" s="16"/>
      <c r="C14" s="35">
        <v>2212</v>
      </c>
      <c r="D14" s="99">
        <v>5139</v>
      </c>
      <c r="E14" s="23">
        <v>10000</v>
      </c>
      <c r="F14" s="24">
        <v>1879</v>
      </c>
      <c r="G14" s="23">
        <v>5000</v>
      </c>
      <c r="H14" s="24">
        <v>1840</v>
      </c>
      <c r="I14" s="23">
        <v>5000</v>
      </c>
      <c r="J14" s="24">
        <v>8228</v>
      </c>
      <c r="K14" s="23">
        <v>50000</v>
      </c>
      <c r="L14" s="24"/>
      <c r="M14" s="5" t="s">
        <v>329</v>
      </c>
    </row>
    <row r="15" spans="1:15" ht="15">
      <c r="A15" s="48" t="s">
        <v>99</v>
      </c>
      <c r="B15" s="48"/>
      <c r="C15" s="49">
        <v>2212</v>
      </c>
      <c r="D15" s="108">
        <v>5169</v>
      </c>
      <c r="E15" s="23">
        <v>100000</v>
      </c>
      <c r="F15" s="37">
        <v>107220</v>
      </c>
      <c r="G15" s="23">
        <v>176388</v>
      </c>
      <c r="H15" s="37">
        <v>265699</v>
      </c>
      <c r="I15" s="23">
        <v>250000</v>
      </c>
      <c r="J15" s="37">
        <v>218968</v>
      </c>
      <c r="K15" s="23">
        <v>240000</v>
      </c>
      <c r="L15" s="37"/>
      <c r="M15" s="5" t="s">
        <v>362</v>
      </c>
      <c r="N15" s="13" t="s">
        <v>108</v>
      </c>
      <c r="O15" s="13" t="s">
        <v>107</v>
      </c>
    </row>
    <row r="16" spans="1:15" ht="15">
      <c r="A16" s="16" t="s">
        <v>109</v>
      </c>
      <c r="B16" s="16"/>
      <c r="C16" s="35">
        <v>2212</v>
      </c>
      <c r="D16" s="99">
        <v>5171</v>
      </c>
      <c r="E16" s="23">
        <v>1250000</v>
      </c>
      <c r="F16" s="24">
        <v>1174039</v>
      </c>
      <c r="G16" s="23">
        <v>4850000</v>
      </c>
      <c r="H16" s="24">
        <v>3592012</v>
      </c>
      <c r="I16" s="26">
        <v>260000</v>
      </c>
      <c r="J16" s="24">
        <v>696095</v>
      </c>
      <c r="K16" s="26">
        <v>1360000</v>
      </c>
      <c r="L16" s="24"/>
      <c r="M16" s="5" t="s">
        <v>343</v>
      </c>
      <c r="N16" s="13" t="s">
        <v>111</v>
      </c>
      <c r="O16" s="13" t="s">
        <v>110</v>
      </c>
    </row>
    <row r="17" spans="1:12" ht="15">
      <c r="A17" s="16" t="s">
        <v>112</v>
      </c>
      <c r="B17" s="16"/>
      <c r="C17" s="35">
        <v>2212</v>
      </c>
      <c r="D17" s="99">
        <v>5362</v>
      </c>
      <c r="E17" s="23">
        <v>0</v>
      </c>
      <c r="F17" s="24">
        <v>0</v>
      </c>
      <c r="G17" s="23">
        <v>0</v>
      </c>
      <c r="H17" s="24">
        <v>10500</v>
      </c>
      <c r="I17" s="23">
        <v>11000</v>
      </c>
      <c r="J17" s="24">
        <v>1500</v>
      </c>
      <c r="K17" s="23">
        <v>0</v>
      </c>
      <c r="L17" s="24"/>
    </row>
    <row r="18" spans="1:12" ht="15">
      <c r="A18" s="16" t="s">
        <v>113</v>
      </c>
      <c r="B18" s="16"/>
      <c r="C18" s="35">
        <v>2212</v>
      </c>
      <c r="D18" s="99">
        <v>5363</v>
      </c>
      <c r="E18" s="23"/>
      <c r="F18" s="24">
        <v>0</v>
      </c>
      <c r="G18" s="23">
        <v>0</v>
      </c>
      <c r="H18" s="24">
        <v>0</v>
      </c>
      <c r="I18" s="23">
        <v>0</v>
      </c>
      <c r="J18" s="24">
        <v>3328</v>
      </c>
      <c r="K18" s="23">
        <v>0</v>
      </c>
      <c r="L18" s="24"/>
    </row>
    <row r="19" spans="1:12" ht="15">
      <c r="A19" s="16" t="s">
        <v>114</v>
      </c>
      <c r="B19" s="16"/>
      <c r="C19" s="35">
        <v>2212</v>
      </c>
      <c r="D19" s="99">
        <v>5365</v>
      </c>
      <c r="E19" s="23"/>
      <c r="F19" s="24">
        <v>0</v>
      </c>
      <c r="G19" s="23">
        <v>0</v>
      </c>
      <c r="H19" s="24">
        <v>0</v>
      </c>
      <c r="I19" s="23">
        <v>0</v>
      </c>
      <c r="J19" s="24">
        <v>0</v>
      </c>
      <c r="K19" s="23">
        <v>0</v>
      </c>
      <c r="L19" s="24"/>
    </row>
    <row r="20" spans="1:15" ht="15">
      <c r="A20" s="16" t="s">
        <v>115</v>
      </c>
      <c r="B20" s="16"/>
      <c r="C20" s="35">
        <v>2212</v>
      </c>
      <c r="D20" s="99">
        <v>6121</v>
      </c>
      <c r="E20" s="23">
        <v>0</v>
      </c>
      <c r="F20" s="24">
        <v>17372</v>
      </c>
      <c r="G20" s="23">
        <v>600000</v>
      </c>
      <c r="H20" s="24">
        <v>539685</v>
      </c>
      <c r="I20" s="26">
        <v>3000000</v>
      </c>
      <c r="J20" s="24">
        <v>0</v>
      </c>
      <c r="K20" s="26">
        <v>0</v>
      </c>
      <c r="L20" s="24"/>
      <c r="N20" s="13" t="s">
        <v>117</v>
      </c>
      <c r="O20" s="13" t="s">
        <v>116</v>
      </c>
    </row>
    <row r="21" spans="1:12" ht="15">
      <c r="A21" s="102" t="s">
        <v>55</v>
      </c>
      <c r="B21" s="103"/>
      <c r="C21" s="104"/>
      <c r="D21" s="105"/>
      <c r="E21" s="106">
        <f aca="true" t="shared" si="3" ref="E21:L21">SUM(E14:E20)</f>
        <v>1360000</v>
      </c>
      <c r="F21" s="107">
        <f t="shared" si="3"/>
        <v>1300510</v>
      </c>
      <c r="G21" s="106">
        <f t="shared" si="3"/>
        <v>5631388</v>
      </c>
      <c r="H21" s="107">
        <f t="shared" si="3"/>
        <v>4409736</v>
      </c>
      <c r="I21" s="106">
        <f t="shared" si="3"/>
        <v>3526000</v>
      </c>
      <c r="J21" s="107">
        <f>SUM(J14:J20)</f>
        <v>928119</v>
      </c>
      <c r="K21" s="106">
        <f>SUM(K14:K20)</f>
        <v>1650000</v>
      </c>
      <c r="L21" s="107">
        <f t="shared" si="3"/>
        <v>0</v>
      </c>
    </row>
    <row r="22" spans="1:12" ht="15">
      <c r="A22" s="16" t="s">
        <v>118</v>
      </c>
      <c r="B22" s="16"/>
      <c r="C22" s="35">
        <v>2310</v>
      </c>
      <c r="D22" s="99">
        <v>5137</v>
      </c>
      <c r="E22" s="23"/>
      <c r="F22" s="24">
        <v>0</v>
      </c>
      <c r="G22" s="23">
        <v>0</v>
      </c>
      <c r="H22" s="24">
        <v>0</v>
      </c>
      <c r="I22" s="23">
        <v>0</v>
      </c>
      <c r="J22" s="24">
        <v>0</v>
      </c>
      <c r="K22" s="23">
        <v>0</v>
      </c>
      <c r="L22" s="24"/>
    </row>
    <row r="23" spans="1:12" ht="15">
      <c r="A23" s="16" t="s">
        <v>106</v>
      </c>
      <c r="B23" s="16"/>
      <c r="C23" s="35">
        <v>2310</v>
      </c>
      <c r="D23" s="99">
        <v>5139</v>
      </c>
      <c r="E23" s="23"/>
      <c r="F23" s="24">
        <v>0</v>
      </c>
      <c r="G23" s="23">
        <v>0</v>
      </c>
      <c r="H23" s="24">
        <v>0</v>
      </c>
      <c r="I23" s="23">
        <v>0</v>
      </c>
      <c r="J23" s="24">
        <v>0</v>
      </c>
      <c r="K23" s="23">
        <v>0</v>
      </c>
      <c r="L23" s="24"/>
    </row>
    <row r="24" spans="1:15" ht="15">
      <c r="A24" s="16" t="s">
        <v>99</v>
      </c>
      <c r="B24" s="16"/>
      <c r="C24" s="35">
        <v>2310</v>
      </c>
      <c r="D24" s="99">
        <v>5169</v>
      </c>
      <c r="E24" s="23">
        <v>5000</v>
      </c>
      <c r="F24" s="24">
        <v>65736</v>
      </c>
      <c r="G24" s="23">
        <v>26400</v>
      </c>
      <c r="H24" s="24">
        <v>32445</v>
      </c>
      <c r="I24" s="23">
        <v>0</v>
      </c>
      <c r="J24" s="24">
        <v>94706</v>
      </c>
      <c r="K24" s="23">
        <v>50000</v>
      </c>
      <c r="L24" s="24"/>
      <c r="O24" s="13" t="s">
        <v>119</v>
      </c>
    </row>
    <row r="25" spans="1:12" ht="15">
      <c r="A25" s="16" t="s">
        <v>109</v>
      </c>
      <c r="B25" s="16"/>
      <c r="C25" s="35">
        <v>2310</v>
      </c>
      <c r="D25" s="99">
        <v>5171</v>
      </c>
      <c r="E25" s="23">
        <v>2000</v>
      </c>
      <c r="F25" s="24">
        <v>13848</v>
      </c>
      <c r="G25" s="23">
        <v>10000</v>
      </c>
      <c r="H25" s="24">
        <v>0</v>
      </c>
      <c r="I25" s="23">
        <v>10000</v>
      </c>
      <c r="J25" s="24">
        <v>25746</v>
      </c>
      <c r="K25" s="23">
        <v>10000</v>
      </c>
      <c r="L25" s="24"/>
    </row>
    <row r="26" spans="1:14" ht="15">
      <c r="A26" s="16" t="s">
        <v>115</v>
      </c>
      <c r="B26" s="16"/>
      <c r="C26" s="35">
        <v>2310</v>
      </c>
      <c r="D26" s="99">
        <v>6121</v>
      </c>
      <c r="E26" s="23">
        <v>0</v>
      </c>
      <c r="F26" s="24">
        <v>106120</v>
      </c>
      <c r="G26" s="23">
        <v>0</v>
      </c>
      <c r="H26" s="24">
        <v>44964</v>
      </c>
      <c r="I26" s="23">
        <v>200000</v>
      </c>
      <c r="J26" s="24">
        <v>9500</v>
      </c>
      <c r="K26" s="23">
        <v>170000</v>
      </c>
      <c r="L26" s="24"/>
      <c r="M26" s="5" t="s">
        <v>344</v>
      </c>
      <c r="N26" s="13" t="s">
        <v>120</v>
      </c>
    </row>
    <row r="27" spans="1:12" ht="15">
      <c r="A27" s="102" t="s">
        <v>57</v>
      </c>
      <c r="B27" s="103"/>
      <c r="C27" s="104"/>
      <c r="D27" s="105"/>
      <c r="E27" s="106">
        <f>SUM(E24:E26)</f>
        <v>7000</v>
      </c>
      <c r="F27" s="107">
        <f>SUM(F22:F26)</f>
        <v>185704</v>
      </c>
      <c r="G27" s="106">
        <f>SUM(G24:G26)</f>
        <v>36400</v>
      </c>
      <c r="H27" s="107">
        <f>SUM(H22:H26)</f>
        <v>77409</v>
      </c>
      <c r="I27" s="106">
        <f>SUM(I22:I26)</f>
        <v>210000</v>
      </c>
      <c r="J27" s="107">
        <f>SUM(J22:J26)</f>
        <v>129952</v>
      </c>
      <c r="K27" s="106">
        <f>SUM(K22:K26)</f>
        <v>230000</v>
      </c>
      <c r="L27" s="107">
        <f>SUM(L22:L26)</f>
        <v>0</v>
      </c>
    </row>
    <row r="28" spans="1:12" ht="15">
      <c r="A28" s="16" t="s">
        <v>106</v>
      </c>
      <c r="B28" s="16"/>
      <c r="C28" s="35">
        <v>2321</v>
      </c>
      <c r="D28" s="99">
        <v>5139</v>
      </c>
      <c r="E28" s="23">
        <v>15000</v>
      </c>
      <c r="F28" s="24">
        <v>0</v>
      </c>
      <c r="G28" s="23">
        <v>15000</v>
      </c>
      <c r="H28" s="24">
        <v>0</v>
      </c>
      <c r="I28" s="23">
        <v>10000</v>
      </c>
      <c r="J28" s="24">
        <v>0</v>
      </c>
      <c r="K28" s="23">
        <v>10000</v>
      </c>
      <c r="L28" s="24"/>
    </row>
    <row r="29" spans="1:12" ht="15">
      <c r="A29" s="16" t="s">
        <v>121</v>
      </c>
      <c r="B29" s="16"/>
      <c r="C29" s="35">
        <v>2321</v>
      </c>
      <c r="D29" s="99">
        <v>5151</v>
      </c>
      <c r="E29" s="23"/>
      <c r="F29" s="24">
        <v>0</v>
      </c>
      <c r="G29" s="23">
        <v>0</v>
      </c>
      <c r="H29" s="24">
        <v>0</v>
      </c>
      <c r="I29" s="23">
        <v>0</v>
      </c>
      <c r="J29" s="24">
        <v>0</v>
      </c>
      <c r="K29" s="23">
        <v>0</v>
      </c>
      <c r="L29" s="24"/>
    </row>
    <row r="30" spans="1:12" ht="15">
      <c r="A30" s="16" t="s">
        <v>122</v>
      </c>
      <c r="B30" s="16"/>
      <c r="C30" s="35">
        <v>2321</v>
      </c>
      <c r="D30" s="99">
        <v>5162</v>
      </c>
      <c r="E30" s="23"/>
      <c r="F30" s="24">
        <v>0</v>
      </c>
      <c r="G30" s="23">
        <v>0</v>
      </c>
      <c r="H30" s="24">
        <v>0</v>
      </c>
      <c r="I30" s="23">
        <v>0</v>
      </c>
      <c r="J30" s="24">
        <v>0</v>
      </c>
      <c r="K30" s="23">
        <v>0</v>
      </c>
      <c r="L30" s="24"/>
    </row>
    <row r="31" spans="1:12" ht="15">
      <c r="A31" s="16" t="s">
        <v>99</v>
      </c>
      <c r="B31" s="16"/>
      <c r="C31" s="35">
        <v>2321</v>
      </c>
      <c r="D31" s="99">
        <v>5169</v>
      </c>
      <c r="E31" s="23"/>
      <c r="F31" s="24">
        <v>0</v>
      </c>
      <c r="G31" s="23">
        <v>0</v>
      </c>
      <c r="H31" s="24">
        <v>0</v>
      </c>
      <c r="I31" s="23">
        <v>0</v>
      </c>
      <c r="J31" s="24">
        <v>43141</v>
      </c>
      <c r="K31" s="23">
        <v>20000</v>
      </c>
      <c r="L31" s="24"/>
    </row>
    <row r="32" spans="1:15" ht="15">
      <c r="A32" s="16" t="s">
        <v>123</v>
      </c>
      <c r="B32" s="16"/>
      <c r="C32" s="35">
        <v>2321</v>
      </c>
      <c r="D32" s="99">
        <v>5171</v>
      </c>
      <c r="E32" s="23">
        <v>0</v>
      </c>
      <c r="F32" s="24">
        <v>0</v>
      </c>
      <c r="G32" s="23">
        <v>122000</v>
      </c>
      <c r="H32" s="24">
        <v>101643</v>
      </c>
      <c r="I32" s="23">
        <v>50000</v>
      </c>
      <c r="J32" s="24">
        <v>34711</v>
      </c>
      <c r="K32" s="23">
        <v>40000</v>
      </c>
      <c r="L32" s="24"/>
      <c r="O32" s="13" t="s">
        <v>124</v>
      </c>
    </row>
    <row r="33" spans="1:12" ht="15">
      <c r="A33" s="16" t="s">
        <v>115</v>
      </c>
      <c r="B33" s="16"/>
      <c r="C33" s="35">
        <v>2321</v>
      </c>
      <c r="D33" s="99">
        <v>6121</v>
      </c>
      <c r="E33" s="23">
        <v>0</v>
      </c>
      <c r="F33" s="24">
        <v>173736</v>
      </c>
      <c r="G33" s="23">
        <v>0</v>
      </c>
      <c r="H33" s="24">
        <v>28644</v>
      </c>
      <c r="I33" s="23">
        <v>0</v>
      </c>
      <c r="J33" s="24">
        <v>0</v>
      </c>
      <c r="K33" s="23">
        <v>0</v>
      </c>
      <c r="L33" s="24"/>
    </row>
    <row r="34" spans="1:12" ht="15">
      <c r="A34" s="102" t="s">
        <v>125</v>
      </c>
      <c r="B34" s="103"/>
      <c r="C34" s="104"/>
      <c r="D34" s="105"/>
      <c r="E34" s="106">
        <f aca="true" t="shared" si="4" ref="E34:L34">SUM(E28:E33)</f>
        <v>15000</v>
      </c>
      <c r="F34" s="107">
        <f t="shared" si="4"/>
        <v>173736</v>
      </c>
      <c r="G34" s="106">
        <f t="shared" si="4"/>
        <v>137000</v>
      </c>
      <c r="H34" s="107">
        <f t="shared" si="4"/>
        <v>130287</v>
      </c>
      <c r="I34" s="106">
        <f t="shared" si="4"/>
        <v>60000</v>
      </c>
      <c r="J34" s="107">
        <f>SUM(J28:J33)</f>
        <v>77852</v>
      </c>
      <c r="K34" s="106">
        <f t="shared" si="4"/>
        <v>70000</v>
      </c>
      <c r="L34" s="107">
        <f t="shared" si="4"/>
        <v>0</v>
      </c>
    </row>
    <row r="35" spans="1:13" ht="15">
      <c r="A35" s="16" t="s">
        <v>109</v>
      </c>
      <c r="B35" s="16"/>
      <c r="C35" s="35">
        <v>2333</v>
      </c>
      <c r="D35" s="99">
        <v>5171</v>
      </c>
      <c r="E35" s="23">
        <v>20000</v>
      </c>
      <c r="F35" s="24">
        <v>67135</v>
      </c>
      <c r="G35" s="23">
        <v>20000</v>
      </c>
      <c r="H35" s="24">
        <v>0</v>
      </c>
      <c r="I35" s="23">
        <v>20000</v>
      </c>
      <c r="J35" s="24">
        <v>0</v>
      </c>
      <c r="K35" s="23">
        <v>50000</v>
      </c>
      <c r="L35" s="24"/>
      <c r="M35" s="5" t="s">
        <v>345</v>
      </c>
    </row>
    <row r="36" spans="1:12" ht="15">
      <c r="A36" s="16" t="s">
        <v>106</v>
      </c>
      <c r="B36" s="16"/>
      <c r="C36" s="35">
        <v>2333</v>
      </c>
      <c r="D36" s="99">
        <v>5139</v>
      </c>
      <c r="E36" s="23">
        <v>0</v>
      </c>
      <c r="F36" s="24">
        <v>4305</v>
      </c>
      <c r="G36" s="23">
        <v>0</v>
      </c>
      <c r="H36" s="24">
        <v>0</v>
      </c>
      <c r="I36" s="23">
        <v>0</v>
      </c>
      <c r="J36" s="24">
        <v>0</v>
      </c>
      <c r="K36" s="23">
        <v>0</v>
      </c>
      <c r="L36" s="24"/>
    </row>
    <row r="37" spans="1:12" ht="15">
      <c r="A37" s="102" t="s">
        <v>126</v>
      </c>
      <c r="B37" s="103"/>
      <c r="C37" s="104"/>
      <c r="D37" s="105"/>
      <c r="E37" s="106">
        <f aca="true" t="shared" si="5" ref="E37:L37">E36+E35</f>
        <v>20000</v>
      </c>
      <c r="F37" s="107">
        <f t="shared" si="5"/>
        <v>71440</v>
      </c>
      <c r="G37" s="106">
        <f t="shared" si="5"/>
        <v>20000</v>
      </c>
      <c r="H37" s="107">
        <f t="shared" si="5"/>
        <v>0</v>
      </c>
      <c r="I37" s="106">
        <f t="shared" si="5"/>
        <v>20000</v>
      </c>
      <c r="J37" s="107">
        <f t="shared" si="5"/>
        <v>0</v>
      </c>
      <c r="K37" s="106">
        <f t="shared" si="5"/>
        <v>50000</v>
      </c>
      <c r="L37" s="107">
        <f t="shared" si="5"/>
        <v>0</v>
      </c>
    </row>
    <row r="38" spans="1:12" ht="15">
      <c r="A38" s="48" t="s">
        <v>109</v>
      </c>
      <c r="B38" s="48"/>
      <c r="C38" s="49">
        <v>3111</v>
      </c>
      <c r="D38" s="108">
        <v>5171</v>
      </c>
      <c r="E38" s="23"/>
      <c r="F38" s="24">
        <v>0</v>
      </c>
      <c r="G38" s="23">
        <v>0</v>
      </c>
      <c r="H38" s="24">
        <v>0</v>
      </c>
      <c r="I38" s="23">
        <v>0</v>
      </c>
      <c r="J38" s="24">
        <v>0</v>
      </c>
      <c r="K38" s="23">
        <v>0</v>
      </c>
      <c r="L38" s="24"/>
    </row>
    <row r="39" spans="1:12" ht="15">
      <c r="A39" s="48" t="s">
        <v>127</v>
      </c>
      <c r="B39" s="48"/>
      <c r="C39" s="49">
        <v>3111</v>
      </c>
      <c r="D39" s="108">
        <v>5331</v>
      </c>
      <c r="E39" s="23">
        <v>400000</v>
      </c>
      <c r="F39" s="24">
        <v>400000</v>
      </c>
      <c r="G39" s="23">
        <v>400000</v>
      </c>
      <c r="H39" s="24">
        <v>0</v>
      </c>
      <c r="I39" s="23">
        <v>0</v>
      </c>
      <c r="J39" s="24">
        <v>0</v>
      </c>
      <c r="K39" s="23">
        <v>0</v>
      </c>
      <c r="L39" s="24"/>
    </row>
    <row r="40" spans="1:12" ht="15">
      <c r="A40" s="48" t="s">
        <v>128</v>
      </c>
      <c r="B40" s="48"/>
      <c r="C40" s="49">
        <v>3111</v>
      </c>
      <c r="D40" s="108">
        <v>6122</v>
      </c>
      <c r="E40" s="23">
        <v>0</v>
      </c>
      <c r="F40" s="24">
        <v>0</v>
      </c>
      <c r="G40" s="23">
        <v>0</v>
      </c>
      <c r="H40" s="24">
        <v>0</v>
      </c>
      <c r="I40" s="23">
        <v>0</v>
      </c>
      <c r="J40" s="24">
        <v>0</v>
      </c>
      <c r="K40" s="23">
        <v>0</v>
      </c>
      <c r="L40" s="24"/>
    </row>
    <row r="41" spans="1:12" ht="15">
      <c r="A41" s="109" t="s">
        <v>129</v>
      </c>
      <c r="B41" s="110"/>
      <c r="C41" s="111"/>
      <c r="D41" s="112"/>
      <c r="E41" s="113">
        <f>E40+E39+E38</f>
        <v>400000</v>
      </c>
      <c r="F41" s="114">
        <f>F39+F38+F40</f>
        <v>400000</v>
      </c>
      <c r="G41" s="113">
        <f>G40+G39+G38</f>
        <v>400000</v>
      </c>
      <c r="H41" s="114">
        <f>H39+H38+H40</f>
        <v>0</v>
      </c>
      <c r="I41" s="113">
        <f>I40+I39+I38</f>
        <v>0</v>
      </c>
      <c r="J41" s="114">
        <f>J39+J38+J40</f>
        <v>0</v>
      </c>
      <c r="K41" s="113">
        <f>K40+K39+K38</f>
        <v>0</v>
      </c>
      <c r="L41" s="114">
        <f>L39+L38+L40</f>
        <v>0</v>
      </c>
    </row>
    <row r="42" spans="1:14" ht="15">
      <c r="A42" s="16" t="s">
        <v>99</v>
      </c>
      <c r="B42" s="16"/>
      <c r="C42" s="35">
        <v>3113</v>
      </c>
      <c r="D42" s="99">
        <v>5169</v>
      </c>
      <c r="E42" s="23">
        <v>30000</v>
      </c>
      <c r="F42" s="24">
        <v>67548</v>
      </c>
      <c r="G42" s="23">
        <v>50000</v>
      </c>
      <c r="H42" s="24">
        <v>59866</v>
      </c>
      <c r="I42" s="23">
        <v>60000</v>
      </c>
      <c r="J42" s="24">
        <v>77814</v>
      </c>
      <c r="K42" s="23">
        <v>78000</v>
      </c>
      <c r="L42" s="24"/>
      <c r="N42" s="13" t="s">
        <v>130</v>
      </c>
    </row>
    <row r="43" spans="1:15" ht="15">
      <c r="A43" s="16" t="s">
        <v>109</v>
      </c>
      <c r="B43" s="16"/>
      <c r="C43" s="35">
        <v>3113</v>
      </c>
      <c r="D43" s="99">
        <v>6121</v>
      </c>
      <c r="E43" s="23"/>
      <c r="F43" s="24">
        <v>0</v>
      </c>
      <c r="G43" s="23">
        <v>50000</v>
      </c>
      <c r="H43" s="24">
        <v>0</v>
      </c>
      <c r="I43" s="23">
        <v>35000</v>
      </c>
      <c r="J43" s="24">
        <v>234740</v>
      </c>
      <c r="K43" s="23">
        <v>300000</v>
      </c>
      <c r="L43" s="24"/>
      <c r="M43" s="5" t="s">
        <v>348</v>
      </c>
      <c r="N43" s="13" t="s">
        <v>132</v>
      </c>
      <c r="O43" s="13" t="s">
        <v>131</v>
      </c>
    </row>
    <row r="44" spans="1:15" ht="15">
      <c r="A44" s="16" t="s">
        <v>133</v>
      </c>
      <c r="B44" s="16"/>
      <c r="C44" s="35">
        <v>3113</v>
      </c>
      <c r="D44" s="99">
        <v>5331</v>
      </c>
      <c r="E44" s="23">
        <v>1400000</v>
      </c>
      <c r="F44" s="24">
        <v>1400000</v>
      </c>
      <c r="G44" s="23">
        <v>1460000</v>
      </c>
      <c r="H44" s="24">
        <v>1900134</v>
      </c>
      <c r="I44" s="23">
        <f>1750000+150000+60000</f>
        <v>1960000</v>
      </c>
      <c r="J44" s="24">
        <v>1965000</v>
      </c>
      <c r="K44" s="23">
        <v>2030000</v>
      </c>
      <c r="L44" s="24"/>
      <c r="N44" s="13" t="s">
        <v>135</v>
      </c>
      <c r="O44" s="13" t="s">
        <v>134</v>
      </c>
    </row>
    <row r="45" spans="1:12" ht="15">
      <c r="A45" s="231" t="s">
        <v>136</v>
      </c>
      <c r="B45" s="231"/>
      <c r="C45" s="35">
        <v>3113</v>
      </c>
      <c r="D45" s="99">
        <v>5336</v>
      </c>
      <c r="E45" s="23">
        <v>0</v>
      </c>
      <c r="F45" s="24">
        <v>320890</v>
      </c>
      <c r="G45" s="23">
        <v>0</v>
      </c>
      <c r="H45" s="24">
        <v>0</v>
      </c>
      <c r="I45" s="23">
        <v>0</v>
      </c>
      <c r="J45" s="24">
        <v>0</v>
      </c>
      <c r="K45" s="23">
        <v>0</v>
      </c>
      <c r="L45" s="24"/>
    </row>
    <row r="46" spans="1:14" ht="15">
      <c r="A46" s="16" t="s">
        <v>137</v>
      </c>
      <c r="B46" s="16"/>
      <c r="C46" s="35">
        <v>3113</v>
      </c>
      <c r="D46" s="99">
        <v>6121</v>
      </c>
      <c r="E46" s="23">
        <v>0</v>
      </c>
      <c r="F46" s="24">
        <v>258000</v>
      </c>
      <c r="G46" s="23">
        <v>0</v>
      </c>
      <c r="H46" s="24">
        <v>0</v>
      </c>
      <c r="I46" s="115">
        <v>6000000</v>
      </c>
      <c r="J46" s="24">
        <v>0</v>
      </c>
      <c r="K46" s="115">
        <v>7000000</v>
      </c>
      <c r="L46" s="24"/>
      <c r="M46" s="5" t="s">
        <v>347</v>
      </c>
      <c r="N46" s="13" t="s">
        <v>138</v>
      </c>
    </row>
    <row r="47" spans="1:12" ht="15">
      <c r="A47" s="109" t="s">
        <v>139</v>
      </c>
      <c r="B47" s="110"/>
      <c r="C47" s="111"/>
      <c r="D47" s="112"/>
      <c r="E47" s="113">
        <f aca="true" t="shared" si="6" ref="E47:L47">SUM(E42:E46)</f>
        <v>1430000</v>
      </c>
      <c r="F47" s="114">
        <f t="shared" si="6"/>
        <v>2046438</v>
      </c>
      <c r="G47" s="113">
        <f t="shared" si="6"/>
        <v>1560000</v>
      </c>
      <c r="H47" s="114">
        <f t="shared" si="6"/>
        <v>1960000</v>
      </c>
      <c r="I47" s="113">
        <f t="shared" si="6"/>
        <v>8055000</v>
      </c>
      <c r="J47" s="114">
        <f>SUM(J42:J46)</f>
        <v>2277554</v>
      </c>
      <c r="K47" s="113">
        <f>SUM(K42:K46)</f>
        <v>9408000</v>
      </c>
      <c r="L47" s="114">
        <f t="shared" si="6"/>
        <v>0</v>
      </c>
    </row>
    <row r="48" spans="1:12" ht="15">
      <c r="A48" s="102" t="s">
        <v>140</v>
      </c>
      <c r="B48" s="103"/>
      <c r="C48" s="104"/>
      <c r="D48" s="105"/>
      <c r="E48" s="106">
        <f aca="true" t="shared" si="7" ref="E48:L48">E47+E41</f>
        <v>1830000</v>
      </c>
      <c r="F48" s="107">
        <f t="shared" si="7"/>
        <v>2446438</v>
      </c>
      <c r="G48" s="106">
        <f t="shared" si="7"/>
        <v>1960000</v>
      </c>
      <c r="H48" s="107">
        <f t="shared" si="7"/>
        <v>1960000</v>
      </c>
      <c r="I48" s="106">
        <f t="shared" si="7"/>
        <v>8055000</v>
      </c>
      <c r="J48" s="107">
        <f>J47+J41</f>
        <v>2277554</v>
      </c>
      <c r="K48" s="106">
        <f t="shared" si="7"/>
        <v>9408000</v>
      </c>
      <c r="L48" s="107">
        <f t="shared" si="7"/>
        <v>0</v>
      </c>
    </row>
    <row r="49" spans="1:12" ht="15">
      <c r="A49" s="16" t="s">
        <v>141</v>
      </c>
      <c r="B49" s="16"/>
      <c r="C49" s="35">
        <v>3314</v>
      </c>
      <c r="D49" s="99">
        <v>5011</v>
      </c>
      <c r="E49" s="23">
        <v>225000</v>
      </c>
      <c r="F49" s="24">
        <v>223092</v>
      </c>
      <c r="G49" s="23">
        <v>225000</v>
      </c>
      <c r="H49" s="24">
        <v>224919</v>
      </c>
      <c r="I49" s="26">
        <v>225000</v>
      </c>
      <c r="J49" s="37">
        <v>232848</v>
      </c>
      <c r="K49" s="26">
        <v>243000</v>
      </c>
      <c r="L49" s="37"/>
    </row>
    <row r="50" spans="1:13" ht="15">
      <c r="A50" s="16" t="s">
        <v>142</v>
      </c>
      <c r="B50" s="16"/>
      <c r="C50" s="35">
        <v>3314</v>
      </c>
      <c r="D50" s="99">
        <v>5021</v>
      </c>
      <c r="E50" s="23">
        <v>12000</v>
      </c>
      <c r="F50" s="24">
        <v>5600</v>
      </c>
      <c r="G50" s="23">
        <v>5600</v>
      </c>
      <c r="H50" s="24">
        <v>5600</v>
      </c>
      <c r="I50" s="26">
        <v>6000</v>
      </c>
      <c r="J50" s="37">
        <v>5600</v>
      </c>
      <c r="K50" s="26">
        <v>6000</v>
      </c>
      <c r="L50" s="37"/>
      <c r="M50" s="5" t="s">
        <v>349</v>
      </c>
    </row>
    <row r="51" spans="1:12" ht="15">
      <c r="A51" s="16" t="s">
        <v>143</v>
      </c>
      <c r="B51" s="16"/>
      <c r="C51" s="35">
        <v>3314</v>
      </c>
      <c r="D51" s="99">
        <v>5031</v>
      </c>
      <c r="E51" s="23">
        <v>56000</v>
      </c>
      <c r="F51" s="24">
        <v>55241</v>
      </c>
      <c r="G51" s="23">
        <v>56000</v>
      </c>
      <c r="H51" s="24">
        <v>56048</v>
      </c>
      <c r="I51" s="26">
        <v>56000</v>
      </c>
      <c r="J51" s="37">
        <v>57691</v>
      </c>
      <c r="K51" s="26">
        <v>61000</v>
      </c>
      <c r="L51" s="37"/>
    </row>
    <row r="52" spans="1:12" ht="15">
      <c r="A52" s="16" t="s">
        <v>144</v>
      </c>
      <c r="B52" s="16"/>
      <c r="C52" s="35">
        <v>3314</v>
      </c>
      <c r="D52" s="99">
        <v>5032</v>
      </c>
      <c r="E52" s="23">
        <v>20000</v>
      </c>
      <c r="F52" s="24">
        <v>19884</v>
      </c>
      <c r="G52" s="23">
        <v>20000</v>
      </c>
      <c r="H52" s="24">
        <v>16795</v>
      </c>
      <c r="I52" s="26">
        <v>20000</v>
      </c>
      <c r="J52" s="37">
        <v>20951</v>
      </c>
      <c r="K52" s="26">
        <v>22000</v>
      </c>
      <c r="L52" s="37"/>
    </row>
    <row r="53" spans="1:12" ht="15">
      <c r="A53" s="16" t="s">
        <v>145</v>
      </c>
      <c r="B53" s="16"/>
      <c r="C53" s="35">
        <v>3314</v>
      </c>
      <c r="D53" s="99">
        <v>5136</v>
      </c>
      <c r="E53" s="23">
        <v>55000</v>
      </c>
      <c r="F53" s="24">
        <v>56987</v>
      </c>
      <c r="G53" s="23">
        <v>55000</v>
      </c>
      <c r="H53" s="24">
        <v>53794</v>
      </c>
      <c r="I53" s="26">
        <v>55000</v>
      </c>
      <c r="J53" s="37">
        <v>54863</v>
      </c>
      <c r="K53" s="26">
        <v>55000</v>
      </c>
      <c r="L53" s="37"/>
    </row>
    <row r="54" spans="1:12" ht="15">
      <c r="A54" s="16" t="s">
        <v>118</v>
      </c>
      <c r="B54" s="16"/>
      <c r="C54" s="35">
        <v>3314</v>
      </c>
      <c r="D54" s="99">
        <v>5137</v>
      </c>
      <c r="E54" s="23">
        <v>0</v>
      </c>
      <c r="F54" s="24">
        <v>0</v>
      </c>
      <c r="G54" s="23">
        <v>0</v>
      </c>
      <c r="H54" s="24">
        <v>0</v>
      </c>
      <c r="I54" s="26">
        <v>0</v>
      </c>
      <c r="J54" s="37">
        <v>0</v>
      </c>
      <c r="K54" s="26">
        <v>0</v>
      </c>
      <c r="L54" s="37"/>
    </row>
    <row r="55" spans="1:12" ht="15">
      <c r="A55" s="16" t="s">
        <v>106</v>
      </c>
      <c r="B55" s="16"/>
      <c r="C55" s="35">
        <v>3314</v>
      </c>
      <c r="D55" s="99">
        <v>5139</v>
      </c>
      <c r="E55" s="23">
        <v>3000</v>
      </c>
      <c r="F55" s="24">
        <v>2936</v>
      </c>
      <c r="G55" s="23">
        <v>3000</v>
      </c>
      <c r="H55" s="24">
        <v>1472</v>
      </c>
      <c r="I55" s="26">
        <v>2000</v>
      </c>
      <c r="J55" s="37">
        <v>3209</v>
      </c>
      <c r="K55" s="26">
        <v>15000</v>
      </c>
      <c r="L55" s="37"/>
    </row>
    <row r="56" spans="1:12" ht="15">
      <c r="A56" s="16" t="s">
        <v>146</v>
      </c>
      <c r="B56" s="16"/>
      <c r="C56" s="35">
        <v>3314</v>
      </c>
      <c r="D56" s="99">
        <v>5153</v>
      </c>
      <c r="E56" s="23">
        <v>13000</v>
      </c>
      <c r="F56" s="24">
        <v>19316</v>
      </c>
      <c r="G56" s="23">
        <v>20000</v>
      </c>
      <c r="H56" s="37">
        <v>7808</v>
      </c>
      <c r="I56" s="26">
        <v>10000</v>
      </c>
      <c r="J56" s="37">
        <v>11602</v>
      </c>
      <c r="K56" s="26">
        <v>11000</v>
      </c>
      <c r="L56" s="37"/>
    </row>
    <row r="57" spans="1:12" ht="15">
      <c r="A57" s="16" t="s">
        <v>147</v>
      </c>
      <c r="B57" s="16"/>
      <c r="C57" s="35">
        <v>3314</v>
      </c>
      <c r="D57" s="99">
        <v>5154</v>
      </c>
      <c r="E57" s="23">
        <v>8000</v>
      </c>
      <c r="F57" s="24">
        <v>8089</v>
      </c>
      <c r="G57" s="23">
        <v>8000</v>
      </c>
      <c r="H57" s="24">
        <v>7730</v>
      </c>
      <c r="I57" s="26">
        <v>8000</v>
      </c>
      <c r="J57" s="37">
        <v>7305</v>
      </c>
      <c r="K57" s="26">
        <v>8000</v>
      </c>
      <c r="L57" s="37"/>
    </row>
    <row r="58" spans="1:12" ht="15">
      <c r="A58" s="16" t="s">
        <v>122</v>
      </c>
      <c r="B58" s="16"/>
      <c r="C58" s="35">
        <v>3314</v>
      </c>
      <c r="D58" s="99">
        <v>5162</v>
      </c>
      <c r="E58" s="23">
        <v>2000</v>
      </c>
      <c r="F58" s="24">
        <v>0</v>
      </c>
      <c r="G58" s="23">
        <v>0</v>
      </c>
      <c r="H58" s="24">
        <v>0</v>
      </c>
      <c r="I58" s="26">
        <v>0</v>
      </c>
      <c r="J58" s="37">
        <v>0</v>
      </c>
      <c r="K58" s="26">
        <v>0</v>
      </c>
      <c r="L58" s="37"/>
    </row>
    <row r="59" spans="1:12" ht="15">
      <c r="A59" s="16" t="s">
        <v>99</v>
      </c>
      <c r="B59" s="16"/>
      <c r="C59" s="35">
        <v>3314</v>
      </c>
      <c r="D59" s="99">
        <v>5169</v>
      </c>
      <c r="E59" s="23">
        <v>0</v>
      </c>
      <c r="F59" s="24">
        <v>3908</v>
      </c>
      <c r="G59" s="23">
        <v>4000</v>
      </c>
      <c r="H59" s="24">
        <v>5904</v>
      </c>
      <c r="I59" s="26">
        <v>5000</v>
      </c>
      <c r="J59" s="37">
        <v>5670</v>
      </c>
      <c r="K59" s="26">
        <v>6000</v>
      </c>
      <c r="L59" s="37"/>
    </row>
    <row r="60" spans="1:12" ht="15">
      <c r="A60" s="16" t="s">
        <v>148</v>
      </c>
      <c r="B60" s="16"/>
      <c r="C60" s="35">
        <v>3314</v>
      </c>
      <c r="D60" s="99">
        <v>5172</v>
      </c>
      <c r="E60" s="23">
        <v>0</v>
      </c>
      <c r="F60" s="24">
        <v>0</v>
      </c>
      <c r="G60" s="23">
        <v>0</v>
      </c>
      <c r="H60" s="24">
        <v>0</v>
      </c>
      <c r="I60" s="26">
        <v>0</v>
      </c>
      <c r="J60" s="37">
        <v>0</v>
      </c>
      <c r="K60" s="26">
        <v>0</v>
      </c>
      <c r="L60" s="37"/>
    </row>
    <row r="61" spans="1:12" ht="15">
      <c r="A61" s="16" t="s">
        <v>149</v>
      </c>
      <c r="B61" s="16"/>
      <c r="C61" s="35">
        <v>3314</v>
      </c>
      <c r="D61" s="99">
        <v>5173</v>
      </c>
      <c r="E61" s="23">
        <v>1000</v>
      </c>
      <c r="F61" s="24">
        <v>0</v>
      </c>
      <c r="G61" s="23">
        <v>0</v>
      </c>
      <c r="H61" s="24">
        <v>0</v>
      </c>
      <c r="I61" s="26">
        <v>0</v>
      </c>
      <c r="J61" s="37">
        <v>0</v>
      </c>
      <c r="K61" s="26">
        <v>0</v>
      </c>
      <c r="L61" s="37"/>
    </row>
    <row r="62" spans="1:12" ht="15">
      <c r="A62" s="109" t="s">
        <v>58</v>
      </c>
      <c r="B62" s="110"/>
      <c r="C62" s="111"/>
      <c r="D62" s="112"/>
      <c r="E62" s="113">
        <f aca="true" t="shared" si="8" ref="E62:L62">SUM(E49:E61)</f>
        <v>395000</v>
      </c>
      <c r="F62" s="114">
        <f t="shared" si="8"/>
        <v>395053</v>
      </c>
      <c r="G62" s="113">
        <f t="shared" si="8"/>
        <v>396600</v>
      </c>
      <c r="H62" s="114">
        <f t="shared" si="8"/>
        <v>380070</v>
      </c>
      <c r="I62" s="113">
        <f t="shared" si="8"/>
        <v>387000</v>
      </c>
      <c r="J62" s="114">
        <f>SUM(J49:J61)</f>
        <v>399739</v>
      </c>
      <c r="K62" s="113">
        <f>SUM(K49:K61)</f>
        <v>427000</v>
      </c>
      <c r="L62" s="114">
        <f t="shared" si="8"/>
        <v>0</v>
      </c>
    </row>
    <row r="63" spans="1:12" ht="15">
      <c r="A63" s="16" t="s">
        <v>141</v>
      </c>
      <c r="B63" s="16"/>
      <c r="C63" s="35">
        <v>3315</v>
      </c>
      <c r="D63" s="99">
        <v>5011</v>
      </c>
      <c r="E63" s="23">
        <v>176000</v>
      </c>
      <c r="F63" s="24">
        <v>143989</v>
      </c>
      <c r="G63" s="23">
        <v>150000</v>
      </c>
      <c r="H63" s="24">
        <v>122505</v>
      </c>
      <c r="I63" s="23">
        <v>125000</v>
      </c>
      <c r="J63" s="24">
        <v>163601</v>
      </c>
      <c r="K63" s="23">
        <v>168000</v>
      </c>
      <c r="L63" s="24"/>
    </row>
    <row r="64" spans="1:12" ht="15">
      <c r="A64" s="16" t="s">
        <v>142</v>
      </c>
      <c r="B64" s="16"/>
      <c r="C64" s="35">
        <v>3315</v>
      </c>
      <c r="D64" s="99">
        <v>5021</v>
      </c>
      <c r="E64" s="23">
        <v>26000</v>
      </c>
      <c r="F64" s="24">
        <v>29525</v>
      </c>
      <c r="G64" s="23">
        <v>30000</v>
      </c>
      <c r="H64" s="24">
        <v>43532</v>
      </c>
      <c r="I64" s="23">
        <v>30000</v>
      </c>
      <c r="J64" s="24">
        <v>26450</v>
      </c>
      <c r="K64" s="23">
        <v>20000</v>
      </c>
      <c r="L64" s="24"/>
    </row>
    <row r="65" spans="1:12" ht="15">
      <c r="A65" s="16" t="s">
        <v>143</v>
      </c>
      <c r="B65" s="16"/>
      <c r="C65" s="35">
        <v>3315</v>
      </c>
      <c r="D65" s="99">
        <v>5031</v>
      </c>
      <c r="E65" s="23">
        <v>45000</v>
      </c>
      <c r="F65" s="24">
        <v>36225</v>
      </c>
      <c r="G65" s="23">
        <v>45000</v>
      </c>
      <c r="H65" s="24">
        <v>32730</v>
      </c>
      <c r="I65" s="23">
        <v>35000</v>
      </c>
      <c r="J65" s="24">
        <v>40994</v>
      </c>
      <c r="K65" s="23">
        <v>43000</v>
      </c>
      <c r="L65" s="24"/>
    </row>
    <row r="66" spans="1:12" ht="15">
      <c r="A66" s="16" t="s">
        <v>144</v>
      </c>
      <c r="B66" s="16"/>
      <c r="C66" s="35">
        <v>3315</v>
      </c>
      <c r="D66" s="99">
        <v>5032</v>
      </c>
      <c r="E66" s="23">
        <v>16000</v>
      </c>
      <c r="F66" s="24">
        <v>13043</v>
      </c>
      <c r="G66" s="23">
        <v>15000</v>
      </c>
      <c r="H66" s="24">
        <v>10562</v>
      </c>
      <c r="I66" s="23">
        <v>12000</v>
      </c>
      <c r="J66" s="24">
        <v>14758</v>
      </c>
      <c r="K66" s="23">
        <v>16000</v>
      </c>
      <c r="L66" s="24"/>
    </row>
    <row r="67" spans="1:12" ht="15">
      <c r="A67" s="16" t="s">
        <v>150</v>
      </c>
      <c r="B67" s="16"/>
      <c r="C67" s="35">
        <v>3315</v>
      </c>
      <c r="D67" s="99">
        <v>5136</v>
      </c>
      <c r="E67" s="23">
        <v>0</v>
      </c>
      <c r="F67" s="24">
        <v>0</v>
      </c>
      <c r="G67" s="23">
        <v>0</v>
      </c>
      <c r="H67" s="24">
        <v>0</v>
      </c>
      <c r="I67" s="23">
        <v>0</v>
      </c>
      <c r="J67" s="24">
        <v>364</v>
      </c>
      <c r="K67" s="23">
        <v>1000</v>
      </c>
      <c r="L67" s="24"/>
    </row>
    <row r="68" spans="1:12" ht="15">
      <c r="A68" s="16" t="s">
        <v>118</v>
      </c>
      <c r="B68" s="16"/>
      <c r="C68" s="35">
        <v>3315</v>
      </c>
      <c r="D68" s="99">
        <v>5137</v>
      </c>
      <c r="E68" s="23">
        <v>15000</v>
      </c>
      <c r="F68" s="24">
        <v>0</v>
      </c>
      <c r="G68" s="23">
        <v>5000</v>
      </c>
      <c r="H68" s="24">
        <v>954</v>
      </c>
      <c r="I68" s="23">
        <v>2000</v>
      </c>
      <c r="J68" s="24">
        <v>0</v>
      </c>
      <c r="K68" s="23">
        <v>0</v>
      </c>
      <c r="L68" s="24"/>
    </row>
    <row r="69" spans="1:14" ht="15">
      <c r="A69" s="16" t="s">
        <v>106</v>
      </c>
      <c r="B69" s="16"/>
      <c r="C69" s="35">
        <v>3315</v>
      </c>
      <c r="D69" s="99">
        <v>5139</v>
      </c>
      <c r="E69" s="23">
        <v>10000</v>
      </c>
      <c r="F69" s="24">
        <v>9087</v>
      </c>
      <c r="G69" s="23">
        <v>10000</v>
      </c>
      <c r="H69" s="24">
        <v>5280</v>
      </c>
      <c r="I69" s="23">
        <v>10000</v>
      </c>
      <c r="J69" s="24">
        <v>8027</v>
      </c>
      <c r="K69" s="23">
        <v>25000</v>
      </c>
      <c r="L69" s="24"/>
      <c r="N69" s="13" t="s">
        <v>151</v>
      </c>
    </row>
    <row r="70" spans="1:12" ht="15">
      <c r="A70" s="16" t="s">
        <v>146</v>
      </c>
      <c r="B70" s="16"/>
      <c r="C70" s="35">
        <v>3315</v>
      </c>
      <c r="D70" s="99">
        <v>5153</v>
      </c>
      <c r="E70" s="23">
        <v>32000</v>
      </c>
      <c r="F70" s="24">
        <v>32576</v>
      </c>
      <c r="G70" s="23">
        <v>35000</v>
      </c>
      <c r="H70" s="24">
        <v>33110</v>
      </c>
      <c r="I70" s="23">
        <v>30000</v>
      </c>
      <c r="J70" s="24">
        <v>21225</v>
      </c>
      <c r="K70" s="23">
        <v>22000</v>
      </c>
      <c r="L70" s="24"/>
    </row>
    <row r="71" spans="1:12" ht="15">
      <c r="A71" s="16" t="s">
        <v>147</v>
      </c>
      <c r="B71" s="16"/>
      <c r="C71" s="35">
        <v>3315</v>
      </c>
      <c r="D71" s="99">
        <v>5154</v>
      </c>
      <c r="E71" s="23">
        <v>13000</v>
      </c>
      <c r="F71" s="24">
        <v>11579</v>
      </c>
      <c r="G71" s="23">
        <v>13000</v>
      </c>
      <c r="H71" s="24">
        <v>14158</v>
      </c>
      <c r="I71" s="23">
        <v>14000</v>
      </c>
      <c r="J71" s="24">
        <v>10088</v>
      </c>
      <c r="K71" s="23">
        <v>11000</v>
      </c>
      <c r="L71" s="24"/>
    </row>
    <row r="72" spans="1:12" ht="15">
      <c r="A72" s="16" t="s">
        <v>152</v>
      </c>
      <c r="B72" s="16"/>
      <c r="C72" s="35">
        <v>3315</v>
      </c>
      <c r="D72" s="99">
        <v>5161</v>
      </c>
      <c r="E72" s="23"/>
      <c r="F72" s="24">
        <v>0</v>
      </c>
      <c r="G72" s="23">
        <v>0</v>
      </c>
      <c r="H72" s="24">
        <v>0</v>
      </c>
      <c r="I72" s="23">
        <v>0</v>
      </c>
      <c r="J72" s="24">
        <v>0</v>
      </c>
      <c r="K72" s="23">
        <v>0</v>
      </c>
      <c r="L72" s="24"/>
    </row>
    <row r="73" spans="1:12" ht="15">
      <c r="A73" s="16" t="s">
        <v>122</v>
      </c>
      <c r="B73" s="16"/>
      <c r="C73" s="35">
        <v>3315</v>
      </c>
      <c r="D73" s="99">
        <v>5162</v>
      </c>
      <c r="E73" s="23">
        <v>13000</v>
      </c>
      <c r="F73" s="24">
        <v>14451</v>
      </c>
      <c r="G73" s="23">
        <v>4000</v>
      </c>
      <c r="H73" s="24">
        <v>6861</v>
      </c>
      <c r="I73" s="23">
        <v>7000</v>
      </c>
      <c r="J73" s="24">
        <v>4700</v>
      </c>
      <c r="K73" s="23">
        <v>6000</v>
      </c>
      <c r="L73" s="24"/>
    </row>
    <row r="74" spans="1:12" ht="15">
      <c r="A74" s="16" t="s">
        <v>97</v>
      </c>
      <c r="B74" s="16"/>
      <c r="C74" s="35">
        <v>3315</v>
      </c>
      <c r="D74" s="99">
        <v>5164</v>
      </c>
      <c r="E74" s="23">
        <v>3000</v>
      </c>
      <c r="F74" s="24">
        <v>0</v>
      </c>
      <c r="G74" s="23">
        <v>0</v>
      </c>
      <c r="H74" s="24">
        <v>0</v>
      </c>
      <c r="I74" s="23">
        <v>0</v>
      </c>
      <c r="J74" s="24">
        <v>0</v>
      </c>
      <c r="K74" s="23">
        <v>0</v>
      </c>
      <c r="L74" s="24"/>
    </row>
    <row r="75" spans="1:12" ht="15">
      <c r="A75" s="16" t="s">
        <v>99</v>
      </c>
      <c r="B75" s="16"/>
      <c r="C75" s="35">
        <v>3315</v>
      </c>
      <c r="D75" s="99">
        <v>5169</v>
      </c>
      <c r="E75" s="23">
        <v>20000</v>
      </c>
      <c r="F75" s="24">
        <v>65389</v>
      </c>
      <c r="G75" s="23">
        <v>20000</v>
      </c>
      <c r="H75" s="24">
        <v>20829</v>
      </c>
      <c r="I75" s="23">
        <v>20000</v>
      </c>
      <c r="J75" s="24">
        <v>23541.6</v>
      </c>
      <c r="K75" s="23">
        <v>25000</v>
      </c>
      <c r="L75" s="24"/>
    </row>
    <row r="76" spans="1:12" ht="15">
      <c r="A76" s="16" t="s">
        <v>109</v>
      </c>
      <c r="B76" s="16"/>
      <c r="C76" s="35">
        <v>3315</v>
      </c>
      <c r="D76" s="99">
        <v>5171</v>
      </c>
      <c r="E76" s="23">
        <v>25000</v>
      </c>
      <c r="F76" s="24">
        <v>6119</v>
      </c>
      <c r="G76" s="23">
        <v>10000</v>
      </c>
      <c r="H76" s="24">
        <v>0</v>
      </c>
      <c r="I76" s="23">
        <v>0</v>
      </c>
      <c r="J76" s="24">
        <v>17216</v>
      </c>
      <c r="K76" s="23">
        <v>10000</v>
      </c>
      <c r="L76" s="24"/>
    </row>
    <row r="77" spans="1:12" ht="15">
      <c r="A77" s="16" t="s">
        <v>153</v>
      </c>
      <c r="B77" s="16"/>
      <c r="C77" s="35">
        <v>3315</v>
      </c>
      <c r="D77" s="99">
        <v>5175</v>
      </c>
      <c r="E77" s="23">
        <v>1000</v>
      </c>
      <c r="F77" s="24">
        <v>0</v>
      </c>
      <c r="G77" s="23">
        <v>1000</v>
      </c>
      <c r="H77" s="24">
        <v>1145</v>
      </c>
      <c r="I77" s="23">
        <v>1000</v>
      </c>
      <c r="J77" s="24">
        <v>0</v>
      </c>
      <c r="K77" s="23">
        <v>2000</v>
      </c>
      <c r="L77" s="24"/>
    </row>
    <row r="78" spans="1:12" ht="15">
      <c r="A78" s="16" t="s">
        <v>149</v>
      </c>
      <c r="B78" s="16"/>
      <c r="C78" s="35">
        <v>3315</v>
      </c>
      <c r="D78" s="99">
        <v>5173</v>
      </c>
      <c r="E78" s="23">
        <v>0</v>
      </c>
      <c r="F78" s="24">
        <v>0</v>
      </c>
      <c r="G78" s="23">
        <v>0</v>
      </c>
      <c r="H78" s="24">
        <v>0</v>
      </c>
      <c r="I78" s="23">
        <v>0</v>
      </c>
      <c r="J78" s="24">
        <v>1160</v>
      </c>
      <c r="K78" s="23">
        <v>1200</v>
      </c>
      <c r="L78" s="24"/>
    </row>
    <row r="79" spans="1:13" ht="15">
      <c r="A79" s="16" t="s">
        <v>327</v>
      </c>
      <c r="B79" s="16"/>
      <c r="C79" s="35">
        <v>3315</v>
      </c>
      <c r="D79" s="99">
        <v>5172</v>
      </c>
      <c r="E79" s="23">
        <v>0</v>
      </c>
      <c r="F79" s="24">
        <v>7251</v>
      </c>
      <c r="G79" s="23">
        <v>5000</v>
      </c>
      <c r="H79" s="24">
        <v>3891</v>
      </c>
      <c r="I79" s="23">
        <v>4000</v>
      </c>
      <c r="J79" s="24">
        <v>0</v>
      </c>
      <c r="K79" s="23">
        <v>6000</v>
      </c>
      <c r="L79" s="24"/>
      <c r="M79" s="5" t="s">
        <v>317</v>
      </c>
    </row>
    <row r="80" spans="1:12" ht="15">
      <c r="A80" s="109" t="s">
        <v>59</v>
      </c>
      <c r="B80" s="110"/>
      <c r="C80" s="111"/>
      <c r="D80" s="112"/>
      <c r="E80" s="113">
        <f aca="true" t="shared" si="9" ref="E80:L80">SUM(E63:E79)</f>
        <v>395000</v>
      </c>
      <c r="F80" s="114">
        <f t="shared" si="9"/>
        <v>369234</v>
      </c>
      <c r="G80" s="113">
        <f t="shared" si="9"/>
        <v>343000</v>
      </c>
      <c r="H80" s="114">
        <f t="shared" si="9"/>
        <v>295557</v>
      </c>
      <c r="I80" s="113">
        <f t="shared" si="9"/>
        <v>290000</v>
      </c>
      <c r="J80" s="114">
        <f>SUM(J63:J79)</f>
        <v>332124.6</v>
      </c>
      <c r="K80" s="113">
        <f t="shared" si="9"/>
        <v>356200</v>
      </c>
      <c r="L80" s="114">
        <f t="shared" si="9"/>
        <v>0</v>
      </c>
    </row>
    <row r="81" spans="1:12" ht="15">
      <c r="A81" s="16" t="s">
        <v>142</v>
      </c>
      <c r="B81" s="16"/>
      <c r="C81" s="35">
        <v>3319</v>
      </c>
      <c r="D81" s="99">
        <v>5021</v>
      </c>
      <c r="E81" s="23"/>
      <c r="F81" s="24">
        <v>0</v>
      </c>
      <c r="G81" s="23">
        <v>0</v>
      </c>
      <c r="H81" s="24">
        <v>0</v>
      </c>
      <c r="I81" s="23">
        <v>0</v>
      </c>
      <c r="J81" s="24">
        <v>0</v>
      </c>
      <c r="K81" s="23">
        <v>0</v>
      </c>
      <c r="L81" s="24"/>
    </row>
    <row r="82" spans="1:12" ht="15">
      <c r="A82" s="109"/>
      <c r="B82" s="109"/>
      <c r="C82" s="111"/>
      <c r="D82" s="112"/>
      <c r="E82" s="116">
        <f aca="true" t="shared" si="10" ref="E82:L82">E81</f>
        <v>0</v>
      </c>
      <c r="F82" s="117">
        <f t="shared" si="10"/>
        <v>0</v>
      </c>
      <c r="G82" s="116">
        <f t="shared" si="10"/>
        <v>0</v>
      </c>
      <c r="H82" s="117">
        <f t="shared" si="10"/>
        <v>0</v>
      </c>
      <c r="I82" s="116">
        <f t="shared" si="10"/>
        <v>0</v>
      </c>
      <c r="J82" s="117">
        <f t="shared" si="10"/>
        <v>0</v>
      </c>
      <c r="K82" s="116">
        <f t="shared" si="10"/>
        <v>0</v>
      </c>
      <c r="L82" s="117">
        <f t="shared" si="10"/>
        <v>0</v>
      </c>
    </row>
    <row r="83" spans="1:12" ht="15">
      <c r="A83" s="102" t="s">
        <v>155</v>
      </c>
      <c r="B83" s="103"/>
      <c r="C83" s="104"/>
      <c r="D83" s="105"/>
      <c r="E83" s="106">
        <f aca="true" t="shared" si="11" ref="E83:L83">E62+E80+E82</f>
        <v>790000</v>
      </c>
      <c r="F83" s="107">
        <f t="shared" si="11"/>
        <v>764287</v>
      </c>
      <c r="G83" s="106">
        <f t="shared" si="11"/>
        <v>739600</v>
      </c>
      <c r="H83" s="107">
        <f t="shared" si="11"/>
        <v>675627</v>
      </c>
      <c r="I83" s="106">
        <f t="shared" si="11"/>
        <v>677000</v>
      </c>
      <c r="J83" s="107">
        <f>J62+J80+J82</f>
        <v>731863.6</v>
      </c>
      <c r="K83" s="106">
        <f t="shared" si="11"/>
        <v>783200</v>
      </c>
      <c r="L83" s="107">
        <f t="shared" si="11"/>
        <v>0</v>
      </c>
    </row>
    <row r="84" spans="1:12" ht="15">
      <c r="A84" s="48" t="s">
        <v>142</v>
      </c>
      <c r="B84" s="48"/>
      <c r="C84" s="49">
        <v>3322</v>
      </c>
      <c r="D84" s="108">
        <v>5021</v>
      </c>
      <c r="E84" s="23">
        <v>0</v>
      </c>
      <c r="F84" s="24">
        <v>0</v>
      </c>
      <c r="G84" s="23">
        <v>0</v>
      </c>
      <c r="H84" s="24">
        <v>0</v>
      </c>
      <c r="I84" s="23">
        <v>0</v>
      </c>
      <c r="J84" s="24">
        <v>0</v>
      </c>
      <c r="K84" s="23">
        <v>0</v>
      </c>
      <c r="L84" s="24"/>
    </row>
    <row r="85" spans="1:13" ht="15">
      <c r="A85" s="16" t="s">
        <v>99</v>
      </c>
      <c r="B85" s="16"/>
      <c r="C85" s="35">
        <v>3322</v>
      </c>
      <c r="D85" s="99">
        <v>5169</v>
      </c>
      <c r="E85" s="23">
        <v>0</v>
      </c>
      <c r="F85" s="24">
        <v>0</v>
      </c>
      <c r="G85" s="23">
        <v>0</v>
      </c>
      <c r="H85" s="24">
        <v>0</v>
      </c>
      <c r="I85" s="23">
        <v>0</v>
      </c>
      <c r="J85" s="24">
        <v>0</v>
      </c>
      <c r="K85" s="23">
        <v>70000</v>
      </c>
      <c r="L85" s="24"/>
      <c r="M85" s="5" t="s">
        <v>335</v>
      </c>
    </row>
    <row r="86" spans="1:13" ht="15">
      <c r="A86" s="16" t="s">
        <v>109</v>
      </c>
      <c r="B86" s="16"/>
      <c r="C86" s="35">
        <v>3322</v>
      </c>
      <c r="D86" s="99">
        <v>5171</v>
      </c>
      <c r="E86" s="23">
        <v>0</v>
      </c>
      <c r="F86" s="24">
        <v>0</v>
      </c>
      <c r="G86" s="23">
        <v>0</v>
      </c>
      <c r="H86" s="24">
        <v>0</v>
      </c>
      <c r="I86" s="23">
        <v>0</v>
      </c>
      <c r="J86" s="24">
        <v>0</v>
      </c>
      <c r="K86" s="23">
        <v>370000</v>
      </c>
      <c r="L86" s="24"/>
      <c r="M86" s="5" t="s">
        <v>332</v>
      </c>
    </row>
    <row r="87" spans="1:12" ht="15">
      <c r="A87" s="16" t="s">
        <v>153</v>
      </c>
      <c r="B87" s="16"/>
      <c r="C87" s="35">
        <v>3322</v>
      </c>
      <c r="D87" s="99">
        <v>5175</v>
      </c>
      <c r="E87" s="23">
        <v>0</v>
      </c>
      <c r="F87" s="24">
        <v>0</v>
      </c>
      <c r="G87" s="23">
        <v>0</v>
      </c>
      <c r="H87" s="24">
        <v>0</v>
      </c>
      <c r="I87" s="23">
        <v>0</v>
      </c>
      <c r="J87" s="24">
        <v>0</v>
      </c>
      <c r="K87" s="23">
        <v>0</v>
      </c>
      <c r="L87" s="24"/>
    </row>
    <row r="88" spans="1:12" ht="15">
      <c r="A88" s="16" t="s">
        <v>156</v>
      </c>
      <c r="B88" s="16"/>
      <c r="C88" s="35">
        <v>3322</v>
      </c>
      <c r="D88" s="99">
        <v>5223</v>
      </c>
      <c r="E88" s="23">
        <v>0</v>
      </c>
      <c r="F88" s="24">
        <v>0</v>
      </c>
      <c r="G88" s="23">
        <v>0</v>
      </c>
      <c r="H88" s="24">
        <v>0</v>
      </c>
      <c r="I88" s="23">
        <v>0</v>
      </c>
      <c r="J88" s="24">
        <v>0</v>
      </c>
      <c r="K88" s="23">
        <v>0</v>
      </c>
      <c r="L88" s="24"/>
    </row>
    <row r="89" spans="1:12" ht="15">
      <c r="A89" s="16" t="s">
        <v>157</v>
      </c>
      <c r="B89" s="16"/>
      <c r="C89" s="35">
        <v>3322</v>
      </c>
      <c r="D89" s="99">
        <v>5493</v>
      </c>
      <c r="E89" s="23">
        <v>0</v>
      </c>
      <c r="F89" s="24">
        <v>0</v>
      </c>
      <c r="G89" s="23">
        <v>0</v>
      </c>
      <c r="H89" s="24">
        <v>0</v>
      </c>
      <c r="I89" s="23">
        <v>0</v>
      </c>
      <c r="J89" s="24">
        <v>0</v>
      </c>
      <c r="K89" s="23">
        <v>0</v>
      </c>
      <c r="L89" s="24"/>
    </row>
    <row r="90" spans="1:12" ht="15">
      <c r="A90" s="16" t="s">
        <v>158</v>
      </c>
      <c r="B90" s="16"/>
      <c r="C90" s="35">
        <v>3322</v>
      </c>
      <c r="D90" s="99">
        <v>5499</v>
      </c>
      <c r="E90" s="23">
        <v>0</v>
      </c>
      <c r="F90" s="24">
        <v>0</v>
      </c>
      <c r="G90" s="23">
        <v>0</v>
      </c>
      <c r="H90" s="24">
        <v>0</v>
      </c>
      <c r="I90" s="23">
        <v>0</v>
      </c>
      <c r="J90" s="24">
        <v>0</v>
      </c>
      <c r="K90" s="23">
        <v>0</v>
      </c>
      <c r="L90" s="24"/>
    </row>
    <row r="91" spans="1:12" ht="15">
      <c r="A91" s="102" t="s">
        <v>159</v>
      </c>
      <c r="B91" s="103"/>
      <c r="C91" s="104"/>
      <c r="D91" s="105"/>
      <c r="E91" s="106">
        <f aca="true" t="shared" si="12" ref="E91:L91">SUM(E84:E90)</f>
        <v>0</v>
      </c>
      <c r="F91" s="107">
        <f t="shared" si="12"/>
        <v>0</v>
      </c>
      <c r="G91" s="106">
        <f t="shared" si="12"/>
        <v>0</v>
      </c>
      <c r="H91" s="107">
        <f t="shared" si="12"/>
        <v>0</v>
      </c>
      <c r="I91" s="106">
        <f t="shared" si="12"/>
        <v>0</v>
      </c>
      <c r="J91" s="107">
        <f t="shared" si="12"/>
        <v>0</v>
      </c>
      <c r="K91" s="106">
        <f>SUM(K84:K90)</f>
        <v>440000</v>
      </c>
      <c r="L91" s="107">
        <f t="shared" si="12"/>
        <v>0</v>
      </c>
    </row>
    <row r="92" spans="1:15" ht="15">
      <c r="A92" s="16" t="s">
        <v>106</v>
      </c>
      <c r="B92" s="16"/>
      <c r="C92" s="35">
        <v>3399</v>
      </c>
      <c r="D92" s="99">
        <v>5139</v>
      </c>
      <c r="E92" s="23">
        <v>2000</v>
      </c>
      <c r="F92" s="24">
        <v>2201</v>
      </c>
      <c r="G92" s="23">
        <v>2000</v>
      </c>
      <c r="H92" s="24">
        <v>6794</v>
      </c>
      <c r="I92" s="23">
        <v>5000</v>
      </c>
      <c r="J92" s="24">
        <v>4619</v>
      </c>
      <c r="K92" s="23">
        <v>15000</v>
      </c>
      <c r="L92" s="24"/>
      <c r="M92" s="5" t="s">
        <v>334</v>
      </c>
      <c r="N92" s="13" t="s">
        <v>160</v>
      </c>
      <c r="O92" s="13" t="s">
        <v>160</v>
      </c>
    </row>
    <row r="93" spans="1:13" ht="15">
      <c r="A93" s="16" t="s">
        <v>99</v>
      </c>
      <c r="B93" s="16"/>
      <c r="C93" s="35">
        <v>3399</v>
      </c>
      <c r="D93" s="99">
        <v>5169</v>
      </c>
      <c r="E93" s="23">
        <v>3000</v>
      </c>
      <c r="F93" s="24">
        <v>11340</v>
      </c>
      <c r="G93" s="23">
        <v>8000</v>
      </c>
      <c r="H93" s="24">
        <v>1100</v>
      </c>
      <c r="I93" s="23">
        <v>2000</v>
      </c>
      <c r="J93" s="24">
        <v>5300</v>
      </c>
      <c r="K93" s="23">
        <v>8000</v>
      </c>
      <c r="L93" s="24"/>
      <c r="M93" s="5" t="s">
        <v>350</v>
      </c>
    </row>
    <row r="94" spans="1:12" ht="15">
      <c r="A94" s="16" t="s">
        <v>153</v>
      </c>
      <c r="B94" s="16"/>
      <c r="C94" s="35">
        <v>3399</v>
      </c>
      <c r="D94" s="99">
        <v>5175</v>
      </c>
      <c r="E94" s="23">
        <v>13000</v>
      </c>
      <c r="F94" s="24">
        <v>15895</v>
      </c>
      <c r="G94" s="23">
        <v>15000</v>
      </c>
      <c r="H94" s="24">
        <v>9799</v>
      </c>
      <c r="I94" s="23">
        <v>10000</v>
      </c>
      <c r="J94" s="24">
        <v>11203</v>
      </c>
      <c r="K94" s="23">
        <v>11000</v>
      </c>
      <c r="L94" s="24"/>
    </row>
    <row r="95" spans="1:13" ht="15">
      <c r="A95" s="16" t="s">
        <v>161</v>
      </c>
      <c r="B95" s="16"/>
      <c r="C95" s="35">
        <v>3399</v>
      </c>
      <c r="D95" s="99">
        <v>5194</v>
      </c>
      <c r="E95" s="23">
        <v>10000</v>
      </c>
      <c r="F95" s="24">
        <v>12391</v>
      </c>
      <c r="G95" s="23">
        <v>10000</v>
      </c>
      <c r="H95" s="24">
        <v>16659</v>
      </c>
      <c r="I95" s="23">
        <v>15000</v>
      </c>
      <c r="J95" s="24">
        <v>10067</v>
      </c>
      <c r="K95" s="23">
        <v>15000</v>
      </c>
      <c r="L95" s="24"/>
      <c r="M95" s="5" t="s">
        <v>352</v>
      </c>
    </row>
    <row r="96" spans="1:14" ht="15">
      <c r="A96" s="16" t="s">
        <v>156</v>
      </c>
      <c r="B96" s="16"/>
      <c r="C96" s="35">
        <v>3399</v>
      </c>
      <c r="D96" s="99">
        <v>5223</v>
      </c>
      <c r="E96" s="23">
        <v>0</v>
      </c>
      <c r="F96" s="24">
        <v>15000</v>
      </c>
      <c r="G96" s="23">
        <v>0</v>
      </c>
      <c r="H96" s="24">
        <v>0</v>
      </c>
      <c r="I96" s="23">
        <v>30000</v>
      </c>
      <c r="J96" s="24">
        <v>0</v>
      </c>
      <c r="K96" s="23">
        <v>0</v>
      </c>
      <c r="L96" s="24"/>
      <c r="N96" s="13" t="s">
        <v>162</v>
      </c>
    </row>
    <row r="97" spans="1:13" ht="15">
      <c r="A97" s="16" t="s">
        <v>328</v>
      </c>
      <c r="B97" s="16"/>
      <c r="C97" s="35">
        <v>3399</v>
      </c>
      <c r="D97" s="99">
        <v>5229</v>
      </c>
      <c r="E97" s="23">
        <v>0</v>
      </c>
      <c r="F97" s="24">
        <v>0</v>
      </c>
      <c r="G97" s="23">
        <v>0</v>
      </c>
      <c r="H97" s="24">
        <v>0</v>
      </c>
      <c r="I97" s="23">
        <v>0</v>
      </c>
      <c r="J97" s="24">
        <v>0</v>
      </c>
      <c r="K97" s="23">
        <v>50000</v>
      </c>
      <c r="L97" s="24"/>
      <c r="M97" s="5" t="s">
        <v>324</v>
      </c>
    </row>
    <row r="98" spans="1:13" ht="15">
      <c r="A98" s="16" t="s">
        <v>163</v>
      </c>
      <c r="B98" s="16"/>
      <c r="C98" s="35">
        <v>3399</v>
      </c>
      <c r="D98" s="99">
        <v>5492</v>
      </c>
      <c r="E98" s="23">
        <v>10000</v>
      </c>
      <c r="F98" s="24">
        <v>13000</v>
      </c>
      <c r="G98" s="23">
        <v>10000</v>
      </c>
      <c r="H98" s="24">
        <v>6000</v>
      </c>
      <c r="I98" s="23">
        <v>10000</v>
      </c>
      <c r="J98" s="24">
        <v>12000</v>
      </c>
      <c r="K98" s="23">
        <v>12000</v>
      </c>
      <c r="L98" s="24"/>
      <c r="M98" s="5" t="s">
        <v>351</v>
      </c>
    </row>
    <row r="99" spans="1:12" ht="15">
      <c r="A99" s="102" t="s">
        <v>164</v>
      </c>
      <c r="B99" s="103"/>
      <c r="C99" s="104"/>
      <c r="D99" s="105"/>
      <c r="E99" s="106">
        <f aca="true" t="shared" si="13" ref="E99:L99">SUM(E92:E98)</f>
        <v>38000</v>
      </c>
      <c r="F99" s="107">
        <f t="shared" si="13"/>
        <v>69827</v>
      </c>
      <c r="G99" s="106">
        <f t="shared" si="13"/>
        <v>45000</v>
      </c>
      <c r="H99" s="107">
        <f t="shared" si="13"/>
        <v>40352</v>
      </c>
      <c r="I99" s="106">
        <f t="shared" si="13"/>
        <v>72000</v>
      </c>
      <c r="J99" s="107">
        <f>SUM(J92:J98)</f>
        <v>43189</v>
      </c>
      <c r="K99" s="106">
        <f>SUM(K92:K98)</f>
        <v>111000</v>
      </c>
      <c r="L99" s="107">
        <f t="shared" si="13"/>
        <v>0</v>
      </c>
    </row>
    <row r="100" spans="1:12" ht="15">
      <c r="A100" s="16" t="s">
        <v>142</v>
      </c>
      <c r="B100" s="16"/>
      <c r="C100" s="35">
        <v>3412</v>
      </c>
      <c r="D100" s="99">
        <v>5021</v>
      </c>
      <c r="E100" s="23">
        <v>70000</v>
      </c>
      <c r="F100" s="24">
        <v>65376</v>
      </c>
      <c r="G100" s="23">
        <v>66000</v>
      </c>
      <c r="H100" s="24">
        <v>67480</v>
      </c>
      <c r="I100" s="26">
        <v>67000</v>
      </c>
      <c r="J100" s="37">
        <v>59392</v>
      </c>
      <c r="K100" s="26">
        <v>70000</v>
      </c>
      <c r="L100" s="37"/>
    </row>
    <row r="101" spans="1:12" ht="15">
      <c r="A101" s="16" t="s">
        <v>118</v>
      </c>
      <c r="B101" s="16"/>
      <c r="C101" s="35">
        <v>3412</v>
      </c>
      <c r="D101" s="99">
        <v>5137</v>
      </c>
      <c r="E101" s="23"/>
      <c r="F101" s="24">
        <v>0</v>
      </c>
      <c r="G101" s="23">
        <v>0</v>
      </c>
      <c r="H101" s="24">
        <v>0</v>
      </c>
      <c r="I101" s="26">
        <v>0</v>
      </c>
      <c r="J101" s="37">
        <v>0</v>
      </c>
      <c r="K101" s="26">
        <v>0</v>
      </c>
      <c r="L101" s="37"/>
    </row>
    <row r="102" spans="1:15" ht="15">
      <c r="A102" s="16" t="s">
        <v>106</v>
      </c>
      <c r="B102" s="16"/>
      <c r="C102" s="35">
        <v>3412</v>
      </c>
      <c r="D102" s="99">
        <v>5139</v>
      </c>
      <c r="E102" s="23"/>
      <c r="F102" s="24">
        <v>2676</v>
      </c>
      <c r="G102" s="23">
        <v>5000</v>
      </c>
      <c r="H102" s="24">
        <v>5219</v>
      </c>
      <c r="I102" s="26">
        <v>5000</v>
      </c>
      <c r="J102" s="37">
        <v>3662</v>
      </c>
      <c r="K102" s="26">
        <v>5000</v>
      </c>
      <c r="L102" s="37"/>
      <c r="O102" s="13" t="s">
        <v>165</v>
      </c>
    </row>
    <row r="103" spans="1:12" ht="15">
      <c r="A103" s="16" t="s">
        <v>166</v>
      </c>
      <c r="B103" s="16"/>
      <c r="C103" s="35">
        <v>3412</v>
      </c>
      <c r="D103" s="99">
        <v>5141</v>
      </c>
      <c r="E103" s="23"/>
      <c r="F103" s="24">
        <v>0</v>
      </c>
      <c r="G103" s="23">
        <v>0</v>
      </c>
      <c r="H103" s="24">
        <v>0</v>
      </c>
      <c r="I103" s="26">
        <v>0</v>
      </c>
      <c r="J103" s="37">
        <v>0</v>
      </c>
      <c r="K103" s="26">
        <v>0</v>
      </c>
      <c r="L103" s="37"/>
    </row>
    <row r="104" spans="1:12" ht="15">
      <c r="A104" s="16" t="s">
        <v>167</v>
      </c>
      <c r="B104" s="16"/>
      <c r="C104" s="35">
        <v>3412</v>
      </c>
      <c r="D104" s="99">
        <v>5156</v>
      </c>
      <c r="E104" s="23">
        <v>3000</v>
      </c>
      <c r="F104" s="24">
        <v>11048</v>
      </c>
      <c r="G104" s="23">
        <v>10000</v>
      </c>
      <c r="H104" s="24">
        <v>10856</v>
      </c>
      <c r="I104" s="26">
        <v>10000</v>
      </c>
      <c r="J104" s="37">
        <v>8876</v>
      </c>
      <c r="K104" s="26">
        <v>10000</v>
      </c>
      <c r="L104" s="37"/>
    </row>
    <row r="105" spans="1:12" ht="15">
      <c r="A105" s="16" t="s">
        <v>122</v>
      </c>
      <c r="B105" s="16"/>
      <c r="C105" s="35">
        <v>3412</v>
      </c>
      <c r="D105" s="99">
        <v>5162</v>
      </c>
      <c r="E105" s="23">
        <v>1000</v>
      </c>
      <c r="F105" s="24">
        <v>500</v>
      </c>
      <c r="G105" s="23">
        <v>1000</v>
      </c>
      <c r="H105" s="24">
        <v>1000</v>
      </c>
      <c r="I105" s="26">
        <v>1000</v>
      </c>
      <c r="J105" s="37">
        <v>300</v>
      </c>
      <c r="K105" s="26">
        <v>1000</v>
      </c>
      <c r="L105" s="37"/>
    </row>
    <row r="106" spans="1:15" ht="15">
      <c r="A106" s="16" t="s">
        <v>99</v>
      </c>
      <c r="B106" s="16"/>
      <c r="C106" s="35">
        <v>3412</v>
      </c>
      <c r="D106" s="99">
        <v>5169</v>
      </c>
      <c r="E106" s="23"/>
      <c r="F106" s="24">
        <v>19800</v>
      </c>
      <c r="G106" s="23">
        <v>8000</v>
      </c>
      <c r="H106" s="24">
        <v>6050</v>
      </c>
      <c r="I106" s="26">
        <v>7000</v>
      </c>
      <c r="J106" s="37">
        <v>12460</v>
      </c>
      <c r="K106" s="26">
        <v>12000</v>
      </c>
      <c r="L106" s="37"/>
      <c r="O106" s="13" t="s">
        <v>168</v>
      </c>
    </row>
    <row r="107" spans="1:15" ht="15">
      <c r="A107" s="16" t="s">
        <v>109</v>
      </c>
      <c r="B107" s="16"/>
      <c r="C107" s="35">
        <v>3412</v>
      </c>
      <c r="D107" s="99">
        <v>5171</v>
      </c>
      <c r="E107" s="23"/>
      <c r="F107" s="24">
        <v>0</v>
      </c>
      <c r="G107" s="23">
        <v>170000</v>
      </c>
      <c r="H107" s="24">
        <v>0</v>
      </c>
      <c r="I107" s="26">
        <v>550000</v>
      </c>
      <c r="J107" s="37">
        <v>690531</v>
      </c>
      <c r="K107" s="26">
        <v>120000</v>
      </c>
      <c r="L107" s="37"/>
      <c r="M107" s="5" t="s">
        <v>318</v>
      </c>
      <c r="N107" s="13" t="s">
        <v>170</v>
      </c>
      <c r="O107" s="13" t="s">
        <v>169</v>
      </c>
    </row>
    <row r="108" spans="1:12" ht="15">
      <c r="A108" s="16" t="s">
        <v>153</v>
      </c>
      <c r="B108" s="16"/>
      <c r="C108" s="35">
        <v>3412</v>
      </c>
      <c r="D108" s="99">
        <v>5175</v>
      </c>
      <c r="E108" s="23"/>
      <c r="F108" s="24">
        <v>0</v>
      </c>
      <c r="G108" s="23">
        <v>0</v>
      </c>
      <c r="H108" s="24">
        <v>0</v>
      </c>
      <c r="I108" s="26">
        <v>0</v>
      </c>
      <c r="J108" s="37">
        <v>0</v>
      </c>
      <c r="K108" s="26">
        <v>0</v>
      </c>
      <c r="L108" s="37"/>
    </row>
    <row r="109" spans="1:12" ht="15">
      <c r="A109" s="16" t="s">
        <v>115</v>
      </c>
      <c r="B109" s="118"/>
      <c r="C109" s="35">
        <v>3412</v>
      </c>
      <c r="D109" s="99">
        <v>6121</v>
      </c>
      <c r="E109" s="23"/>
      <c r="F109" s="24">
        <v>0</v>
      </c>
      <c r="G109" s="23">
        <v>0</v>
      </c>
      <c r="H109" s="24">
        <v>0</v>
      </c>
      <c r="I109" s="26">
        <v>0</v>
      </c>
      <c r="J109" s="37">
        <v>0</v>
      </c>
      <c r="K109" s="26">
        <v>0</v>
      </c>
      <c r="L109" s="37"/>
    </row>
    <row r="110" spans="1:15" ht="15">
      <c r="A110" s="16" t="s">
        <v>128</v>
      </c>
      <c r="B110" s="16"/>
      <c r="C110" s="35">
        <v>3412</v>
      </c>
      <c r="D110" s="99">
        <v>6122</v>
      </c>
      <c r="E110" s="23"/>
      <c r="F110" s="24">
        <v>0</v>
      </c>
      <c r="G110" s="23">
        <v>22000</v>
      </c>
      <c r="H110" s="37">
        <v>0</v>
      </c>
      <c r="I110" s="26">
        <v>0</v>
      </c>
      <c r="J110" s="37">
        <v>0</v>
      </c>
      <c r="K110" s="26">
        <v>0</v>
      </c>
      <c r="L110" s="37"/>
      <c r="O110" s="119" t="s">
        <v>171</v>
      </c>
    </row>
    <row r="111" spans="1:12" ht="15">
      <c r="A111" s="109" t="s">
        <v>172</v>
      </c>
      <c r="B111" s="110"/>
      <c r="C111" s="111"/>
      <c r="D111" s="112"/>
      <c r="E111" s="113">
        <f aca="true" t="shared" si="14" ref="E111:L111">SUM(E100:E110)</f>
        <v>74000</v>
      </c>
      <c r="F111" s="114">
        <f t="shared" si="14"/>
        <v>99400</v>
      </c>
      <c r="G111" s="113">
        <f t="shared" si="14"/>
        <v>282000</v>
      </c>
      <c r="H111" s="114">
        <f t="shared" si="14"/>
        <v>90605</v>
      </c>
      <c r="I111" s="113">
        <f t="shared" si="14"/>
        <v>640000</v>
      </c>
      <c r="J111" s="114">
        <f>SUM(J100:J110)</f>
        <v>775221</v>
      </c>
      <c r="K111" s="113">
        <f>SUM(K100:K110)</f>
        <v>218000</v>
      </c>
      <c r="L111" s="114">
        <f t="shared" si="14"/>
        <v>0</v>
      </c>
    </row>
    <row r="112" spans="1:12" ht="15">
      <c r="A112" s="48" t="s">
        <v>118</v>
      </c>
      <c r="B112" s="48"/>
      <c r="C112" s="49">
        <v>3419</v>
      </c>
      <c r="D112" s="108">
        <v>5137</v>
      </c>
      <c r="E112" s="120">
        <v>0</v>
      </c>
      <c r="F112" s="121">
        <v>0</v>
      </c>
      <c r="G112" s="120">
        <v>0</v>
      </c>
      <c r="H112" s="37">
        <v>21372</v>
      </c>
      <c r="I112" s="26">
        <v>0</v>
      </c>
      <c r="J112" s="37">
        <v>0</v>
      </c>
      <c r="K112" s="26">
        <v>0</v>
      </c>
      <c r="L112" s="37"/>
    </row>
    <row r="113" spans="1:12" ht="15">
      <c r="A113" s="48" t="s">
        <v>106</v>
      </c>
      <c r="B113" s="48"/>
      <c r="C113" s="49">
        <v>3419</v>
      </c>
      <c r="D113" s="108">
        <v>5139</v>
      </c>
      <c r="E113" s="120">
        <v>0</v>
      </c>
      <c r="F113" s="121">
        <v>0</v>
      </c>
      <c r="G113" s="120">
        <v>0</v>
      </c>
      <c r="H113" s="37">
        <v>5184</v>
      </c>
      <c r="I113" s="26">
        <v>5000</v>
      </c>
      <c r="J113" s="37">
        <v>14444</v>
      </c>
      <c r="K113" s="26">
        <v>20000</v>
      </c>
      <c r="L113" s="37"/>
    </row>
    <row r="114" spans="1:12" ht="15">
      <c r="A114" s="16" t="s">
        <v>121</v>
      </c>
      <c r="B114" s="16"/>
      <c r="C114" s="35">
        <v>3419</v>
      </c>
      <c r="D114" s="99">
        <v>5151</v>
      </c>
      <c r="E114" s="23">
        <v>0</v>
      </c>
      <c r="F114" s="24">
        <v>7334</v>
      </c>
      <c r="G114" s="23">
        <v>7500</v>
      </c>
      <c r="H114" s="24">
        <v>9824</v>
      </c>
      <c r="I114" s="23">
        <v>10000</v>
      </c>
      <c r="J114" s="24">
        <v>9803</v>
      </c>
      <c r="K114" s="23">
        <v>10000</v>
      </c>
      <c r="L114" s="24"/>
    </row>
    <row r="115" spans="1:15" ht="15">
      <c r="A115" s="16" t="s">
        <v>173</v>
      </c>
      <c r="B115" s="16"/>
      <c r="C115" s="35">
        <v>3419</v>
      </c>
      <c r="D115" s="99">
        <v>5222</v>
      </c>
      <c r="E115" s="23">
        <v>25000</v>
      </c>
      <c r="F115" s="24">
        <v>80000</v>
      </c>
      <c r="G115" s="23">
        <v>80000</v>
      </c>
      <c r="H115" s="24">
        <v>80000</v>
      </c>
      <c r="I115" s="23">
        <v>80000</v>
      </c>
      <c r="J115" s="24">
        <v>80000</v>
      </c>
      <c r="K115" s="23">
        <v>80000</v>
      </c>
      <c r="L115" s="24"/>
      <c r="N115" s="13" t="s">
        <v>174</v>
      </c>
      <c r="O115" s="13" t="s">
        <v>174</v>
      </c>
    </row>
    <row r="116" spans="1:14" ht="15">
      <c r="A116" s="16" t="s">
        <v>115</v>
      </c>
      <c r="B116" s="118"/>
      <c r="C116" s="35">
        <v>3419</v>
      </c>
      <c r="D116" s="99">
        <v>6121</v>
      </c>
      <c r="E116" s="23"/>
      <c r="F116" s="24">
        <v>0</v>
      </c>
      <c r="G116" s="23">
        <v>0</v>
      </c>
      <c r="H116" s="24">
        <v>0</v>
      </c>
      <c r="I116" s="26">
        <v>280000</v>
      </c>
      <c r="J116" s="24">
        <v>229537</v>
      </c>
      <c r="K116" s="26">
        <v>230000</v>
      </c>
      <c r="L116" s="24"/>
      <c r="M116" s="5" t="s">
        <v>319</v>
      </c>
      <c r="N116" s="13" t="s">
        <v>175</v>
      </c>
    </row>
    <row r="117" spans="1:12" ht="15">
      <c r="A117" s="109" t="s">
        <v>67</v>
      </c>
      <c r="B117" s="109"/>
      <c r="C117" s="111"/>
      <c r="D117" s="112"/>
      <c r="E117" s="113">
        <f>E112+E114+E115</f>
        <v>25000</v>
      </c>
      <c r="F117" s="114">
        <f>F115+F114+F112</f>
        <v>87334</v>
      </c>
      <c r="G117" s="113">
        <f aca="true" t="shared" si="15" ref="G117:L117">SUM(G112:G116)</f>
        <v>87500</v>
      </c>
      <c r="H117" s="114">
        <f t="shared" si="15"/>
        <v>116380</v>
      </c>
      <c r="I117" s="113">
        <f t="shared" si="15"/>
        <v>375000</v>
      </c>
      <c r="J117" s="114">
        <f>SUM(J112:J116)</f>
        <v>333784</v>
      </c>
      <c r="K117" s="113">
        <f t="shared" si="15"/>
        <v>340000</v>
      </c>
      <c r="L117" s="114">
        <f t="shared" si="15"/>
        <v>0</v>
      </c>
    </row>
    <row r="118" spans="1:12" ht="15">
      <c r="A118" s="102" t="s">
        <v>64</v>
      </c>
      <c r="B118" s="103"/>
      <c r="C118" s="104"/>
      <c r="D118" s="105"/>
      <c r="E118" s="106">
        <f aca="true" t="shared" si="16" ref="E118:L118">E111+E117</f>
        <v>99000</v>
      </c>
      <c r="F118" s="107">
        <f t="shared" si="16"/>
        <v>186734</v>
      </c>
      <c r="G118" s="106">
        <f t="shared" si="16"/>
        <v>369500</v>
      </c>
      <c r="H118" s="107">
        <f t="shared" si="16"/>
        <v>206985</v>
      </c>
      <c r="I118" s="106">
        <f t="shared" si="16"/>
        <v>1015000</v>
      </c>
      <c r="J118" s="107">
        <f>J111+J117</f>
        <v>1109005</v>
      </c>
      <c r="K118" s="106">
        <f t="shared" si="16"/>
        <v>558000</v>
      </c>
      <c r="L118" s="107">
        <f t="shared" si="16"/>
        <v>0</v>
      </c>
    </row>
    <row r="119" spans="1:12" ht="15">
      <c r="A119" s="16" t="s">
        <v>106</v>
      </c>
      <c r="B119" s="16"/>
      <c r="C119" s="35">
        <v>3612</v>
      </c>
      <c r="D119" s="99">
        <v>5139</v>
      </c>
      <c r="E119" s="23">
        <v>10000</v>
      </c>
      <c r="F119" s="24">
        <v>1469</v>
      </c>
      <c r="G119" s="23">
        <v>10000</v>
      </c>
      <c r="H119" s="122">
        <v>65</v>
      </c>
      <c r="I119" s="26">
        <v>10000</v>
      </c>
      <c r="J119" s="123">
        <v>0</v>
      </c>
      <c r="K119" s="26">
        <v>10000</v>
      </c>
      <c r="L119" s="123"/>
    </row>
    <row r="120" spans="1:12" ht="15">
      <c r="A120" s="16" t="s">
        <v>166</v>
      </c>
      <c r="B120" s="16"/>
      <c r="C120" s="35">
        <v>3612</v>
      </c>
      <c r="D120" s="99">
        <v>5141</v>
      </c>
      <c r="E120" s="23">
        <v>70000</v>
      </c>
      <c r="F120" s="24">
        <v>55740</v>
      </c>
      <c r="G120" s="23">
        <v>60000</v>
      </c>
      <c r="H120" s="24">
        <v>31623</v>
      </c>
      <c r="I120" s="26">
        <v>40000</v>
      </c>
      <c r="J120" s="37">
        <v>8073</v>
      </c>
      <c r="K120" s="26">
        <v>0</v>
      </c>
      <c r="L120" s="37"/>
    </row>
    <row r="121" spans="1:15" ht="15">
      <c r="A121" s="16" t="s">
        <v>121</v>
      </c>
      <c r="B121" s="16"/>
      <c r="C121" s="35">
        <v>3612</v>
      </c>
      <c r="D121" s="99">
        <v>5151</v>
      </c>
      <c r="E121" s="23">
        <v>45000</v>
      </c>
      <c r="F121" s="24">
        <v>32049</v>
      </c>
      <c r="G121" s="23">
        <v>35000</v>
      </c>
      <c r="H121" s="37">
        <v>76249</v>
      </c>
      <c r="I121" s="26">
        <v>75000</v>
      </c>
      <c r="J121" s="37">
        <v>72899</v>
      </c>
      <c r="K121" s="26">
        <v>75000</v>
      </c>
      <c r="L121" s="37"/>
      <c r="O121" s="13" t="s">
        <v>176</v>
      </c>
    </row>
    <row r="122" spans="1:14" ht="15">
      <c r="A122" s="16" t="s">
        <v>146</v>
      </c>
      <c r="B122" s="16"/>
      <c r="C122" s="35">
        <v>3612</v>
      </c>
      <c r="D122" s="99">
        <v>5153</v>
      </c>
      <c r="E122" s="23">
        <v>46000</v>
      </c>
      <c r="F122" s="24">
        <f>11414+9374</f>
        <v>20788</v>
      </c>
      <c r="G122" s="23">
        <v>20000</v>
      </c>
      <c r="H122" s="37">
        <v>48969</v>
      </c>
      <c r="I122" s="26">
        <v>57000</v>
      </c>
      <c r="J122" s="37">
        <v>60167</v>
      </c>
      <c r="K122" s="26">
        <v>60000</v>
      </c>
      <c r="L122" s="37"/>
      <c r="N122" s="13" t="s">
        <v>177</v>
      </c>
    </row>
    <row r="123" spans="1:13" ht="15">
      <c r="A123" s="16" t="s">
        <v>97</v>
      </c>
      <c r="B123" s="16"/>
      <c r="C123" s="35">
        <v>3612</v>
      </c>
      <c r="D123" s="99">
        <v>5164</v>
      </c>
      <c r="E123" s="23">
        <v>0</v>
      </c>
      <c r="F123" s="24">
        <v>0</v>
      </c>
      <c r="G123" s="23">
        <v>0</v>
      </c>
      <c r="H123" s="24">
        <v>0</v>
      </c>
      <c r="I123" s="26">
        <v>0</v>
      </c>
      <c r="J123" s="37">
        <v>0</v>
      </c>
      <c r="K123" s="26">
        <v>0</v>
      </c>
      <c r="L123" s="37"/>
      <c r="M123" s="5" t="s">
        <v>320</v>
      </c>
    </row>
    <row r="124" spans="1:12" ht="15">
      <c r="A124" s="16" t="s">
        <v>99</v>
      </c>
      <c r="B124" s="16"/>
      <c r="C124" s="35">
        <v>3612</v>
      </c>
      <c r="D124" s="99">
        <v>5169</v>
      </c>
      <c r="E124" s="23">
        <v>300000</v>
      </c>
      <c r="F124" s="24">
        <v>217642</v>
      </c>
      <c r="G124" s="23">
        <v>0</v>
      </c>
      <c r="H124" s="24">
        <v>4605</v>
      </c>
      <c r="I124" s="26">
        <v>4000</v>
      </c>
      <c r="J124" s="37">
        <v>2680</v>
      </c>
      <c r="K124" s="26">
        <v>30000</v>
      </c>
      <c r="L124" s="37"/>
    </row>
    <row r="125" spans="1:12" ht="15">
      <c r="A125" s="16" t="s">
        <v>109</v>
      </c>
      <c r="B125" s="16"/>
      <c r="C125" s="35">
        <v>3612</v>
      </c>
      <c r="D125" s="99">
        <v>5171</v>
      </c>
      <c r="E125" s="23">
        <v>400000</v>
      </c>
      <c r="F125" s="24">
        <v>341299</v>
      </c>
      <c r="G125" s="23">
        <v>30000</v>
      </c>
      <c r="H125" s="24">
        <v>16765</v>
      </c>
      <c r="I125" s="26">
        <v>20000</v>
      </c>
      <c r="J125" s="37">
        <v>54300</v>
      </c>
      <c r="K125" s="26">
        <v>50000</v>
      </c>
      <c r="L125" s="37"/>
    </row>
    <row r="126" spans="1:12" ht="15">
      <c r="A126" s="16" t="s">
        <v>148</v>
      </c>
      <c r="B126" s="16"/>
      <c r="C126" s="35">
        <v>3612</v>
      </c>
      <c r="D126" s="99">
        <v>5172</v>
      </c>
      <c r="E126" s="23">
        <v>0</v>
      </c>
      <c r="F126" s="24">
        <v>0</v>
      </c>
      <c r="G126" s="23">
        <v>0</v>
      </c>
      <c r="H126" s="24">
        <v>0</v>
      </c>
      <c r="I126" s="26">
        <v>0</v>
      </c>
      <c r="J126" s="37">
        <v>0</v>
      </c>
      <c r="K126" s="26">
        <v>0</v>
      </c>
      <c r="L126" s="37"/>
    </row>
    <row r="127" spans="1:12" ht="15">
      <c r="A127" s="16" t="s">
        <v>115</v>
      </c>
      <c r="B127" s="16"/>
      <c r="C127" s="35">
        <v>3612</v>
      </c>
      <c r="D127" s="99">
        <v>5362</v>
      </c>
      <c r="E127" s="23">
        <v>0</v>
      </c>
      <c r="F127" s="24">
        <v>0</v>
      </c>
      <c r="G127" s="23">
        <v>0</v>
      </c>
      <c r="H127" s="24">
        <v>0</v>
      </c>
      <c r="I127" s="26">
        <v>0</v>
      </c>
      <c r="J127" s="37">
        <v>48040</v>
      </c>
      <c r="K127" s="26">
        <v>0</v>
      </c>
      <c r="L127" s="37"/>
    </row>
    <row r="128" spans="1:12" ht="15">
      <c r="A128" s="102" t="s">
        <v>71</v>
      </c>
      <c r="B128" s="102"/>
      <c r="C128" s="124"/>
      <c r="D128" s="125"/>
      <c r="E128" s="106">
        <f aca="true" t="shared" si="17" ref="E128:L128">SUM(E119:E127)</f>
        <v>871000</v>
      </c>
      <c r="F128" s="107">
        <f t="shared" si="17"/>
        <v>668987</v>
      </c>
      <c r="G128" s="106">
        <f t="shared" si="17"/>
        <v>155000</v>
      </c>
      <c r="H128" s="107">
        <f t="shared" si="17"/>
        <v>178276</v>
      </c>
      <c r="I128" s="106">
        <f t="shared" si="17"/>
        <v>206000</v>
      </c>
      <c r="J128" s="107">
        <f>SUM(J119:J127)</f>
        <v>246159</v>
      </c>
      <c r="K128" s="106">
        <f t="shared" si="17"/>
        <v>225000</v>
      </c>
      <c r="L128" s="107">
        <f t="shared" si="17"/>
        <v>0</v>
      </c>
    </row>
    <row r="129" spans="1:12" ht="15">
      <c r="A129" s="16" t="s">
        <v>106</v>
      </c>
      <c r="B129" s="16"/>
      <c r="C129" s="35">
        <v>3631</v>
      </c>
      <c r="D129" s="99">
        <v>5139</v>
      </c>
      <c r="E129" s="23">
        <v>0</v>
      </c>
      <c r="F129" s="24">
        <v>0</v>
      </c>
      <c r="G129" s="23">
        <v>0</v>
      </c>
      <c r="H129" s="24">
        <v>0</v>
      </c>
      <c r="I129" s="23">
        <v>0</v>
      </c>
      <c r="J129" s="24">
        <v>0</v>
      </c>
      <c r="K129" s="23">
        <v>0</v>
      </c>
      <c r="L129" s="24"/>
    </row>
    <row r="130" spans="1:12" ht="15">
      <c r="A130" s="16" t="s">
        <v>147</v>
      </c>
      <c r="B130" s="16"/>
      <c r="C130" s="35">
        <v>3631</v>
      </c>
      <c r="D130" s="99">
        <v>5154</v>
      </c>
      <c r="E130" s="23">
        <v>250000</v>
      </c>
      <c r="F130" s="24">
        <v>299643</v>
      </c>
      <c r="G130" s="23">
        <v>300000</v>
      </c>
      <c r="H130" s="24">
        <v>376784</v>
      </c>
      <c r="I130" s="23">
        <v>370000</v>
      </c>
      <c r="J130" s="24">
        <v>459577</v>
      </c>
      <c r="K130" s="23">
        <v>450000</v>
      </c>
      <c r="L130" s="24"/>
    </row>
    <row r="131" spans="1:13" ht="15">
      <c r="A131" s="16" t="s">
        <v>99</v>
      </c>
      <c r="B131" s="16"/>
      <c r="C131" s="35">
        <v>3631</v>
      </c>
      <c r="D131" s="99">
        <v>5169</v>
      </c>
      <c r="E131" s="23">
        <v>25000</v>
      </c>
      <c r="F131" s="24">
        <v>0</v>
      </c>
      <c r="G131" s="23">
        <v>25000</v>
      </c>
      <c r="H131" s="24">
        <v>0</v>
      </c>
      <c r="I131" s="23">
        <v>40000</v>
      </c>
      <c r="J131" s="24">
        <v>47916</v>
      </c>
      <c r="K131" s="23">
        <v>80000</v>
      </c>
      <c r="L131" s="24"/>
      <c r="M131" s="5" t="s">
        <v>353</v>
      </c>
    </row>
    <row r="132" spans="1:15" ht="15">
      <c r="A132" s="16" t="s">
        <v>109</v>
      </c>
      <c r="B132" s="16"/>
      <c r="C132" s="35">
        <v>3631</v>
      </c>
      <c r="D132" s="99">
        <v>5171</v>
      </c>
      <c r="E132" s="23">
        <v>80000</v>
      </c>
      <c r="F132" s="24">
        <v>69948</v>
      </c>
      <c r="G132" s="23">
        <v>80000</v>
      </c>
      <c r="H132" s="24">
        <f>468085+48659</f>
        <v>516744</v>
      </c>
      <c r="I132" s="23">
        <v>200000</v>
      </c>
      <c r="J132" s="24">
        <v>182704</v>
      </c>
      <c r="K132" s="23">
        <v>600000</v>
      </c>
      <c r="L132" s="24"/>
      <c r="M132" s="5" t="s">
        <v>333</v>
      </c>
      <c r="O132" s="13" t="s">
        <v>178</v>
      </c>
    </row>
    <row r="133" spans="1:15" ht="15">
      <c r="A133" s="16" t="s">
        <v>115</v>
      </c>
      <c r="B133" s="16"/>
      <c r="C133" s="35">
        <v>3631</v>
      </c>
      <c r="D133" s="99">
        <v>6121</v>
      </c>
      <c r="E133" s="23">
        <v>1000000</v>
      </c>
      <c r="F133" s="24">
        <v>0</v>
      </c>
      <c r="G133" s="23">
        <v>36000</v>
      </c>
      <c r="H133" s="24">
        <v>0</v>
      </c>
      <c r="I133" s="23">
        <v>0</v>
      </c>
      <c r="J133" s="24">
        <v>0</v>
      </c>
      <c r="K133" s="23">
        <v>0</v>
      </c>
      <c r="L133" s="24"/>
      <c r="O133" s="13" t="s">
        <v>179</v>
      </c>
    </row>
    <row r="134" spans="1:12" ht="15">
      <c r="A134" s="126" t="s">
        <v>180</v>
      </c>
      <c r="B134" s="110"/>
      <c r="C134" s="111"/>
      <c r="D134" s="112"/>
      <c r="E134" s="113">
        <f aca="true" t="shared" si="18" ref="E134:L134">SUM(E129:E133)</f>
        <v>1355000</v>
      </c>
      <c r="F134" s="114">
        <f t="shared" si="18"/>
        <v>369591</v>
      </c>
      <c r="G134" s="113">
        <f t="shared" si="18"/>
        <v>441000</v>
      </c>
      <c r="H134" s="114">
        <f t="shared" si="18"/>
        <v>893528</v>
      </c>
      <c r="I134" s="113">
        <f t="shared" si="18"/>
        <v>610000</v>
      </c>
      <c r="J134" s="114">
        <f>SUM(J129:J133)</f>
        <v>690197</v>
      </c>
      <c r="K134" s="113">
        <f>SUM(K129:K133)</f>
        <v>1130000</v>
      </c>
      <c r="L134" s="114">
        <f t="shared" si="18"/>
        <v>0</v>
      </c>
    </row>
    <row r="135" spans="1:12" ht="15">
      <c r="A135" s="16" t="s">
        <v>106</v>
      </c>
      <c r="B135" s="16"/>
      <c r="C135" s="35">
        <v>3632</v>
      </c>
      <c r="D135" s="99">
        <v>5139</v>
      </c>
      <c r="E135" s="23">
        <v>0</v>
      </c>
      <c r="F135" s="24">
        <v>0</v>
      </c>
      <c r="G135" s="23">
        <v>0</v>
      </c>
      <c r="H135" s="24">
        <v>0</v>
      </c>
      <c r="I135" s="23">
        <v>0</v>
      </c>
      <c r="J135" s="24">
        <v>0</v>
      </c>
      <c r="K135" s="23">
        <v>0</v>
      </c>
      <c r="L135" s="24"/>
    </row>
    <row r="136" spans="1:12" ht="15">
      <c r="A136" s="16" t="s">
        <v>99</v>
      </c>
      <c r="B136" s="16"/>
      <c r="C136" s="35">
        <v>3632</v>
      </c>
      <c r="D136" s="99">
        <v>5169</v>
      </c>
      <c r="E136" s="23">
        <v>0</v>
      </c>
      <c r="F136" s="24">
        <v>0</v>
      </c>
      <c r="G136" s="23">
        <v>0</v>
      </c>
      <c r="H136" s="24">
        <v>0</v>
      </c>
      <c r="I136" s="23">
        <v>0</v>
      </c>
      <c r="J136" s="24">
        <v>18000</v>
      </c>
      <c r="K136" s="23">
        <v>0</v>
      </c>
      <c r="L136" s="24"/>
    </row>
    <row r="137" spans="1:12" ht="15">
      <c r="A137" s="16" t="s">
        <v>109</v>
      </c>
      <c r="B137" s="16"/>
      <c r="C137" s="35">
        <v>3632</v>
      </c>
      <c r="D137" s="99">
        <v>5171</v>
      </c>
      <c r="E137" s="23">
        <v>0</v>
      </c>
      <c r="F137" s="24">
        <v>0</v>
      </c>
      <c r="G137" s="23">
        <v>0</v>
      </c>
      <c r="H137" s="24">
        <v>13900</v>
      </c>
      <c r="I137" s="23">
        <v>0</v>
      </c>
      <c r="J137" s="24">
        <v>12529</v>
      </c>
      <c r="K137" s="23">
        <v>30000</v>
      </c>
      <c r="L137" s="24"/>
    </row>
    <row r="138" spans="1:12" ht="15">
      <c r="A138" s="16" t="s">
        <v>181</v>
      </c>
      <c r="B138" s="16"/>
      <c r="C138" s="35">
        <v>3632</v>
      </c>
      <c r="D138" s="99">
        <v>5909</v>
      </c>
      <c r="E138" s="23">
        <v>0</v>
      </c>
      <c r="F138" s="24">
        <v>18190</v>
      </c>
      <c r="G138" s="23">
        <v>0</v>
      </c>
      <c r="H138" s="24">
        <v>0</v>
      </c>
      <c r="I138" s="23">
        <v>0</v>
      </c>
      <c r="J138" s="24">
        <v>0</v>
      </c>
      <c r="K138" s="23">
        <v>0</v>
      </c>
      <c r="L138" s="24"/>
    </row>
    <row r="139" spans="1:12" ht="15">
      <c r="A139" s="126" t="s">
        <v>73</v>
      </c>
      <c r="B139" s="110"/>
      <c r="C139" s="111"/>
      <c r="D139" s="112"/>
      <c r="E139" s="113">
        <f>SUM(E135:E137)</f>
        <v>0</v>
      </c>
      <c r="F139" s="114">
        <f aca="true" t="shared" si="19" ref="F139:L139">SUM(F135:F138)</f>
        <v>18190</v>
      </c>
      <c r="G139" s="113">
        <f t="shared" si="19"/>
        <v>0</v>
      </c>
      <c r="H139" s="114">
        <f t="shared" si="19"/>
        <v>13900</v>
      </c>
      <c r="I139" s="113">
        <f t="shared" si="19"/>
        <v>0</v>
      </c>
      <c r="J139" s="114">
        <f>SUM(J135:J138)</f>
        <v>30529</v>
      </c>
      <c r="K139" s="113">
        <f t="shared" si="19"/>
        <v>30000</v>
      </c>
      <c r="L139" s="114">
        <f t="shared" si="19"/>
        <v>0</v>
      </c>
    </row>
    <row r="140" spans="1:15" ht="15">
      <c r="A140" s="16" t="s">
        <v>99</v>
      </c>
      <c r="B140" s="48"/>
      <c r="C140" s="49">
        <v>3636</v>
      </c>
      <c r="D140" s="108">
        <v>5169</v>
      </c>
      <c r="E140" s="26">
        <v>1010128</v>
      </c>
      <c r="F140" s="37">
        <v>0</v>
      </c>
      <c r="G140" s="26">
        <v>1200000</v>
      </c>
      <c r="H140" s="37">
        <v>0</v>
      </c>
      <c r="I140" s="26">
        <v>0</v>
      </c>
      <c r="J140" s="121">
        <v>0</v>
      </c>
      <c r="K140" s="26">
        <v>0</v>
      </c>
      <c r="L140" s="121"/>
      <c r="O140" s="13" t="s">
        <v>182</v>
      </c>
    </row>
    <row r="141" spans="1:12" ht="15">
      <c r="A141" s="16" t="s">
        <v>115</v>
      </c>
      <c r="B141" s="48"/>
      <c r="C141" s="49">
        <v>3636</v>
      </c>
      <c r="D141" s="108">
        <v>6121</v>
      </c>
      <c r="E141" s="26">
        <v>0</v>
      </c>
      <c r="F141" s="37">
        <v>0</v>
      </c>
      <c r="G141" s="26">
        <v>0</v>
      </c>
      <c r="H141" s="37">
        <v>899753</v>
      </c>
      <c r="I141" s="26">
        <v>0</v>
      </c>
      <c r="J141" s="121">
        <v>0</v>
      </c>
      <c r="K141" s="26">
        <v>0</v>
      </c>
      <c r="L141" s="121"/>
    </row>
    <row r="142" spans="1:13" ht="15">
      <c r="A142" s="16" t="s">
        <v>330</v>
      </c>
      <c r="B142" s="48"/>
      <c r="C142" s="49">
        <v>3635</v>
      </c>
      <c r="D142" s="108">
        <v>6119</v>
      </c>
      <c r="E142" s="26">
        <v>0</v>
      </c>
      <c r="F142" s="37">
        <v>0</v>
      </c>
      <c r="G142" s="26">
        <v>0</v>
      </c>
      <c r="H142" s="37">
        <v>0</v>
      </c>
      <c r="I142" s="26">
        <v>0</v>
      </c>
      <c r="J142" s="121">
        <v>0</v>
      </c>
      <c r="K142" s="26">
        <v>60000</v>
      </c>
      <c r="L142" s="121"/>
      <c r="M142" s="5" t="s">
        <v>331</v>
      </c>
    </row>
    <row r="143" spans="1:12" ht="15">
      <c r="A143" s="126" t="s">
        <v>183</v>
      </c>
      <c r="B143" s="110"/>
      <c r="C143" s="111"/>
      <c r="D143" s="112"/>
      <c r="E143" s="113">
        <f>E140</f>
        <v>1010128</v>
      </c>
      <c r="F143" s="114">
        <f>F140</f>
        <v>0</v>
      </c>
      <c r="G143" s="113">
        <f>G140+G141</f>
        <v>1200000</v>
      </c>
      <c r="H143" s="114">
        <f>H141+H140</f>
        <v>899753</v>
      </c>
      <c r="I143" s="113">
        <f>SUM(I140:I142)</f>
        <v>0</v>
      </c>
      <c r="J143" s="114">
        <f>J141+J140</f>
        <v>0</v>
      </c>
      <c r="K143" s="113">
        <f>SUM(K140:K142)</f>
        <v>60000</v>
      </c>
      <c r="L143" s="114">
        <f>L141+L140</f>
        <v>0</v>
      </c>
    </row>
    <row r="144" spans="1:12" ht="15">
      <c r="A144" s="16" t="s">
        <v>184</v>
      </c>
      <c r="B144" s="16"/>
      <c r="C144" s="35">
        <v>3639</v>
      </c>
      <c r="D144" s="99">
        <v>5011</v>
      </c>
      <c r="E144" s="23">
        <v>440000</v>
      </c>
      <c r="F144" s="24">
        <v>297140</v>
      </c>
      <c r="G144" s="23">
        <v>400000</v>
      </c>
      <c r="H144" s="24">
        <v>423985</v>
      </c>
      <c r="I144" s="23">
        <v>450000</v>
      </c>
      <c r="J144" s="24">
        <v>411648</v>
      </c>
      <c r="K144" s="23">
        <v>450000</v>
      </c>
      <c r="L144" s="24"/>
    </row>
    <row r="145" spans="1:15" ht="15">
      <c r="A145" s="16" t="s">
        <v>142</v>
      </c>
      <c r="B145" s="16"/>
      <c r="C145" s="35">
        <v>3639</v>
      </c>
      <c r="D145" s="99">
        <v>5021</v>
      </c>
      <c r="E145" s="23">
        <v>80000</v>
      </c>
      <c r="F145" s="24">
        <v>122435</v>
      </c>
      <c r="G145" s="23">
        <v>120000</v>
      </c>
      <c r="H145" s="24">
        <v>84703</v>
      </c>
      <c r="I145" s="23">
        <v>85000</v>
      </c>
      <c r="J145" s="24">
        <v>74224</v>
      </c>
      <c r="K145" s="23">
        <v>85000</v>
      </c>
      <c r="L145" s="24"/>
      <c r="O145" s="13" t="s">
        <v>185</v>
      </c>
    </row>
    <row r="146" spans="1:12" ht="15">
      <c r="A146" s="16" t="s">
        <v>143</v>
      </c>
      <c r="B146" s="16"/>
      <c r="C146" s="35">
        <v>3639</v>
      </c>
      <c r="D146" s="99">
        <v>5031</v>
      </c>
      <c r="E146" s="23">
        <v>100000</v>
      </c>
      <c r="F146" s="24">
        <v>79687</v>
      </c>
      <c r="G146" s="23">
        <v>100000</v>
      </c>
      <c r="H146" s="24">
        <v>111234</v>
      </c>
      <c r="I146" s="23">
        <v>115000</v>
      </c>
      <c r="J146" s="24">
        <v>100714</v>
      </c>
      <c r="K146" s="23">
        <v>115000</v>
      </c>
      <c r="L146" s="24"/>
    </row>
    <row r="147" spans="1:12" ht="15">
      <c r="A147" s="16" t="s">
        <v>186</v>
      </c>
      <c r="B147" s="16"/>
      <c r="C147" s="35">
        <v>3639</v>
      </c>
      <c r="D147" s="99">
        <v>5032</v>
      </c>
      <c r="E147" s="23">
        <v>40000</v>
      </c>
      <c r="F147" s="24">
        <v>27435</v>
      </c>
      <c r="G147" s="23">
        <v>40000</v>
      </c>
      <c r="H147" s="24">
        <v>33495</v>
      </c>
      <c r="I147" s="23">
        <v>35000</v>
      </c>
      <c r="J147" s="24">
        <f>38289+1118</f>
        <v>39407</v>
      </c>
      <c r="K147" s="23">
        <v>41000</v>
      </c>
      <c r="L147" s="24"/>
    </row>
    <row r="148" spans="1:12" ht="15">
      <c r="A148" s="16" t="s">
        <v>187</v>
      </c>
      <c r="B148" s="16"/>
      <c r="C148" s="35">
        <v>3639</v>
      </c>
      <c r="D148" s="99">
        <v>5134</v>
      </c>
      <c r="E148" s="23">
        <v>4000</v>
      </c>
      <c r="F148" s="24">
        <v>3820</v>
      </c>
      <c r="G148" s="23">
        <v>4000</v>
      </c>
      <c r="H148" s="24">
        <v>7241</v>
      </c>
      <c r="I148" s="23">
        <v>7000</v>
      </c>
      <c r="J148" s="24">
        <v>4831</v>
      </c>
      <c r="K148" s="23">
        <v>7000</v>
      </c>
      <c r="L148" s="24"/>
    </row>
    <row r="149" spans="1:15" ht="15">
      <c r="A149" s="16" t="s">
        <v>118</v>
      </c>
      <c r="B149" s="16"/>
      <c r="C149" s="35">
        <v>3639</v>
      </c>
      <c r="D149" s="99">
        <v>5137</v>
      </c>
      <c r="E149" s="23">
        <v>0</v>
      </c>
      <c r="F149" s="24">
        <v>21170</v>
      </c>
      <c r="G149" s="23">
        <v>10000</v>
      </c>
      <c r="H149" s="24">
        <v>0</v>
      </c>
      <c r="I149" s="23">
        <v>10000</v>
      </c>
      <c r="J149" s="24">
        <v>14529</v>
      </c>
      <c r="K149" s="23">
        <v>100000</v>
      </c>
      <c r="L149" s="24"/>
      <c r="M149" s="5" t="s">
        <v>355</v>
      </c>
      <c r="O149" s="13" t="s">
        <v>188</v>
      </c>
    </row>
    <row r="150" spans="1:15" ht="15">
      <c r="A150" s="16" t="s">
        <v>106</v>
      </c>
      <c r="B150" s="16"/>
      <c r="C150" s="35">
        <v>3639</v>
      </c>
      <c r="D150" s="99">
        <v>5139</v>
      </c>
      <c r="E150" s="23">
        <v>40000</v>
      </c>
      <c r="F150" s="24">
        <v>19720</v>
      </c>
      <c r="G150" s="23">
        <v>30000</v>
      </c>
      <c r="H150" s="24">
        <v>39886</v>
      </c>
      <c r="I150" s="23">
        <v>30000</v>
      </c>
      <c r="J150" s="24">
        <v>29825</v>
      </c>
      <c r="K150" s="23">
        <v>30000</v>
      </c>
      <c r="L150" s="24"/>
      <c r="O150" s="13" t="s">
        <v>189</v>
      </c>
    </row>
    <row r="151" spans="1:12" ht="15">
      <c r="A151" s="16" t="s">
        <v>146</v>
      </c>
      <c r="B151" s="16"/>
      <c r="C151" s="35">
        <v>3639</v>
      </c>
      <c r="D151" s="99">
        <v>5153</v>
      </c>
      <c r="E151" s="23">
        <v>5000</v>
      </c>
      <c r="F151" s="24">
        <v>9374</v>
      </c>
      <c r="G151" s="23">
        <v>10000</v>
      </c>
      <c r="H151" s="24">
        <v>0</v>
      </c>
      <c r="I151" s="23">
        <v>0</v>
      </c>
      <c r="J151" s="24">
        <v>0</v>
      </c>
      <c r="K151" s="23">
        <v>0</v>
      </c>
      <c r="L151" s="24"/>
    </row>
    <row r="152" spans="1:12" ht="15">
      <c r="A152" s="16" t="s">
        <v>190</v>
      </c>
      <c r="B152" s="16"/>
      <c r="C152" s="35">
        <v>3639</v>
      </c>
      <c r="D152" s="99">
        <v>5155</v>
      </c>
      <c r="E152" s="23">
        <v>6000</v>
      </c>
      <c r="F152" s="24">
        <v>0</v>
      </c>
      <c r="G152" s="23">
        <v>5000</v>
      </c>
      <c r="H152" s="24">
        <v>2034</v>
      </c>
      <c r="I152" s="23">
        <v>3000</v>
      </c>
      <c r="J152" s="24">
        <v>7235</v>
      </c>
      <c r="K152" s="23">
        <v>7000</v>
      </c>
      <c r="L152" s="24"/>
    </row>
    <row r="153" spans="1:12" ht="15">
      <c r="A153" s="16" t="s">
        <v>167</v>
      </c>
      <c r="B153" s="16"/>
      <c r="C153" s="35">
        <v>3639</v>
      </c>
      <c r="D153" s="99">
        <v>5156</v>
      </c>
      <c r="E153" s="23">
        <v>105000</v>
      </c>
      <c r="F153" s="24">
        <v>87551</v>
      </c>
      <c r="G153" s="23">
        <v>100000</v>
      </c>
      <c r="H153" s="24">
        <v>94183</v>
      </c>
      <c r="I153" s="23">
        <v>100000</v>
      </c>
      <c r="J153" s="24">
        <v>97857</v>
      </c>
      <c r="K153" s="23">
        <v>100000</v>
      </c>
      <c r="L153" s="24"/>
    </row>
    <row r="154" spans="1:13" ht="15">
      <c r="A154" s="16" t="s">
        <v>191</v>
      </c>
      <c r="B154" s="16"/>
      <c r="C154" s="35">
        <v>3639</v>
      </c>
      <c r="D154" s="99">
        <v>5163</v>
      </c>
      <c r="E154" s="23">
        <v>21000</v>
      </c>
      <c r="F154" s="24">
        <v>20915</v>
      </c>
      <c r="G154" s="23">
        <v>21000</v>
      </c>
      <c r="H154" s="24">
        <v>23271</v>
      </c>
      <c r="I154" s="23">
        <v>25000</v>
      </c>
      <c r="J154" s="24">
        <v>23333</v>
      </c>
      <c r="K154" s="23">
        <v>25000</v>
      </c>
      <c r="L154" s="24"/>
      <c r="M154" s="5" t="s">
        <v>356</v>
      </c>
    </row>
    <row r="155" spans="1:15" ht="15">
      <c r="A155" s="16" t="s">
        <v>192</v>
      </c>
      <c r="B155" s="16"/>
      <c r="C155" s="35">
        <v>3639</v>
      </c>
      <c r="D155" s="99">
        <v>5164</v>
      </c>
      <c r="E155" s="115">
        <v>30000</v>
      </c>
      <c r="F155" s="24">
        <v>24480</v>
      </c>
      <c r="G155" s="127">
        <v>30000</v>
      </c>
      <c r="H155" s="24">
        <v>27830</v>
      </c>
      <c r="I155" s="127">
        <v>30000</v>
      </c>
      <c r="J155" s="24">
        <v>33033</v>
      </c>
      <c r="K155" s="127">
        <v>33000</v>
      </c>
      <c r="L155" s="24"/>
      <c r="M155" s="5" t="s">
        <v>357</v>
      </c>
      <c r="O155" s="13" t="s">
        <v>193</v>
      </c>
    </row>
    <row r="156" spans="1:12" ht="15">
      <c r="A156" s="16" t="s">
        <v>99</v>
      </c>
      <c r="B156" s="16"/>
      <c r="C156" s="35">
        <v>3639</v>
      </c>
      <c r="D156" s="99">
        <v>5169</v>
      </c>
      <c r="E156" s="23">
        <v>15000</v>
      </c>
      <c r="F156" s="24">
        <v>21213</v>
      </c>
      <c r="G156" s="23">
        <v>20000</v>
      </c>
      <c r="H156" s="24">
        <v>23406</v>
      </c>
      <c r="I156" s="23">
        <v>25000</v>
      </c>
      <c r="J156" s="24">
        <v>38644</v>
      </c>
      <c r="K156" s="23">
        <v>30000</v>
      </c>
      <c r="L156" s="24"/>
    </row>
    <row r="157" spans="1:15" ht="15">
      <c r="A157" s="16" t="s">
        <v>109</v>
      </c>
      <c r="B157" s="16"/>
      <c r="C157" s="35">
        <v>3639</v>
      </c>
      <c r="D157" s="99">
        <v>5171</v>
      </c>
      <c r="E157" s="23">
        <v>60000</v>
      </c>
      <c r="F157" s="24">
        <v>92985</v>
      </c>
      <c r="G157" s="23">
        <v>60000</v>
      </c>
      <c r="H157" s="24">
        <v>148909</v>
      </c>
      <c r="I157" s="23">
        <v>60000</v>
      </c>
      <c r="J157" s="24">
        <v>346356</v>
      </c>
      <c r="K157" s="23">
        <v>150000</v>
      </c>
      <c r="L157" s="24"/>
      <c r="M157" s="5" t="s">
        <v>354</v>
      </c>
      <c r="O157" s="13" t="s">
        <v>194</v>
      </c>
    </row>
    <row r="158" spans="1:12" ht="15">
      <c r="A158" s="16" t="s">
        <v>195</v>
      </c>
      <c r="B158" s="16"/>
      <c r="C158" s="35">
        <v>3639</v>
      </c>
      <c r="D158" s="99">
        <v>5212</v>
      </c>
      <c r="E158" s="23">
        <v>0</v>
      </c>
      <c r="F158" s="24">
        <v>0</v>
      </c>
      <c r="G158" s="23">
        <v>0</v>
      </c>
      <c r="H158" s="24">
        <v>0</v>
      </c>
      <c r="I158" s="23">
        <v>0</v>
      </c>
      <c r="J158" s="24">
        <v>0</v>
      </c>
      <c r="K158" s="23">
        <v>0</v>
      </c>
      <c r="L158" s="24"/>
    </row>
    <row r="159" spans="1:12" ht="15">
      <c r="A159" s="16" t="s">
        <v>196</v>
      </c>
      <c r="B159" s="16"/>
      <c r="C159" s="35">
        <v>3639</v>
      </c>
      <c r="D159" s="99">
        <v>5329</v>
      </c>
      <c r="E159" s="23">
        <v>70000</v>
      </c>
      <c r="F159" s="24">
        <v>52235</v>
      </c>
      <c r="G159" s="23">
        <v>60000</v>
      </c>
      <c r="H159" s="24">
        <v>64497</v>
      </c>
      <c r="I159" s="23">
        <v>60000</v>
      </c>
      <c r="J159" s="24">
        <v>67042</v>
      </c>
      <c r="K159" s="23">
        <v>67000</v>
      </c>
      <c r="L159" s="24"/>
    </row>
    <row r="160" spans="1:14" ht="15">
      <c r="A160" s="16" t="s">
        <v>112</v>
      </c>
      <c r="B160" s="16"/>
      <c r="C160" s="35">
        <v>3639</v>
      </c>
      <c r="D160" s="99">
        <v>5362</v>
      </c>
      <c r="E160" s="23">
        <v>0</v>
      </c>
      <c r="F160" s="24">
        <v>0</v>
      </c>
      <c r="G160" s="23">
        <v>0</v>
      </c>
      <c r="H160" s="24">
        <v>36972</v>
      </c>
      <c r="I160" s="23">
        <v>13000</v>
      </c>
      <c r="J160" s="24">
        <v>12324</v>
      </c>
      <c r="K160" s="23">
        <v>13000</v>
      </c>
      <c r="L160" s="24"/>
      <c r="M160" s="5" t="s">
        <v>197</v>
      </c>
      <c r="N160" s="13" t="s">
        <v>197</v>
      </c>
    </row>
    <row r="161" spans="1:12" ht="15">
      <c r="A161" s="16" t="s">
        <v>198</v>
      </c>
      <c r="B161" s="16"/>
      <c r="C161" s="35">
        <v>3639</v>
      </c>
      <c r="D161" s="99">
        <v>5365</v>
      </c>
      <c r="E161" s="23">
        <v>0</v>
      </c>
      <c r="F161" s="24">
        <v>0</v>
      </c>
      <c r="G161" s="23">
        <v>0</v>
      </c>
      <c r="H161" s="24">
        <v>1234</v>
      </c>
      <c r="I161" s="23">
        <v>0</v>
      </c>
      <c r="J161" s="24">
        <v>10312</v>
      </c>
      <c r="K161" s="23">
        <v>0</v>
      </c>
      <c r="L161" s="24"/>
    </row>
    <row r="162" spans="1:12" ht="15">
      <c r="A162" s="16" t="s">
        <v>154</v>
      </c>
      <c r="B162" s="16"/>
      <c r="C162" s="35">
        <v>3639</v>
      </c>
      <c r="D162" s="99">
        <v>5424</v>
      </c>
      <c r="E162" s="23">
        <v>5000</v>
      </c>
      <c r="F162" s="24">
        <v>7407</v>
      </c>
      <c r="G162" s="23">
        <v>7000</v>
      </c>
      <c r="H162" s="24">
        <v>3723</v>
      </c>
      <c r="I162" s="23">
        <v>7000</v>
      </c>
      <c r="J162" s="24">
        <v>1192</v>
      </c>
      <c r="K162" s="23">
        <v>7000</v>
      </c>
      <c r="L162" s="24"/>
    </row>
    <row r="163" spans="1:15" ht="15">
      <c r="A163" s="16" t="s">
        <v>199</v>
      </c>
      <c r="B163" s="16"/>
      <c r="C163" s="35">
        <v>3639</v>
      </c>
      <c r="D163" s="99">
        <v>6123</v>
      </c>
      <c r="E163" s="23"/>
      <c r="F163" s="24">
        <v>0</v>
      </c>
      <c r="G163" s="23">
        <v>0</v>
      </c>
      <c r="H163" s="24">
        <v>90629</v>
      </c>
      <c r="I163" s="23">
        <v>0</v>
      </c>
      <c r="J163" s="24">
        <v>0</v>
      </c>
      <c r="K163" s="23">
        <v>0</v>
      </c>
      <c r="L163" s="24"/>
      <c r="O163" s="13" t="s">
        <v>200</v>
      </c>
    </row>
    <row r="164" spans="1:12" ht="15">
      <c r="A164" s="16" t="s">
        <v>201</v>
      </c>
      <c r="B164" s="16"/>
      <c r="C164" s="35">
        <v>3639</v>
      </c>
      <c r="D164" s="99">
        <v>6349</v>
      </c>
      <c r="E164" s="23"/>
      <c r="F164" s="24">
        <v>0</v>
      </c>
      <c r="G164" s="23">
        <v>0</v>
      </c>
      <c r="H164" s="24">
        <v>0</v>
      </c>
      <c r="I164" s="23">
        <v>0</v>
      </c>
      <c r="J164" s="24">
        <v>0</v>
      </c>
      <c r="K164" s="23">
        <v>0</v>
      </c>
      <c r="L164" s="24"/>
    </row>
    <row r="165" spans="1:12" ht="15">
      <c r="A165" s="126" t="s">
        <v>202</v>
      </c>
      <c r="B165" s="110"/>
      <c r="C165" s="111"/>
      <c r="D165" s="112"/>
      <c r="E165" s="113">
        <f aca="true" t="shared" si="20" ref="E165:L165">SUM(E144:E164)</f>
        <v>1021000</v>
      </c>
      <c r="F165" s="114">
        <f t="shared" si="20"/>
        <v>887567</v>
      </c>
      <c r="G165" s="113">
        <f t="shared" si="20"/>
        <v>1017000</v>
      </c>
      <c r="H165" s="114">
        <f t="shared" si="20"/>
        <v>1217232</v>
      </c>
      <c r="I165" s="113">
        <f t="shared" si="20"/>
        <v>1055000</v>
      </c>
      <c r="J165" s="114">
        <f>SUM(J144:J164)</f>
        <v>1312506</v>
      </c>
      <c r="K165" s="113">
        <f>SUM(K144:K164)</f>
        <v>1260000</v>
      </c>
      <c r="L165" s="114">
        <f t="shared" si="20"/>
        <v>0</v>
      </c>
    </row>
    <row r="166" spans="1:12" ht="15">
      <c r="A166" s="102" t="s">
        <v>203</v>
      </c>
      <c r="B166" s="103"/>
      <c r="C166" s="104"/>
      <c r="D166" s="105"/>
      <c r="E166" s="106">
        <f>E165+E139+E134</f>
        <v>2376000</v>
      </c>
      <c r="F166" s="107">
        <f>F165+F139+F134</f>
        <v>1275348</v>
      </c>
      <c r="G166" s="106">
        <f aca="true" t="shared" si="21" ref="G166:L166">G165+G139+G134+G143</f>
        <v>2658000</v>
      </c>
      <c r="H166" s="107">
        <f t="shared" si="21"/>
        <v>3024413</v>
      </c>
      <c r="I166" s="106">
        <f t="shared" si="21"/>
        <v>1665000</v>
      </c>
      <c r="J166" s="107">
        <f t="shared" si="21"/>
        <v>2033232</v>
      </c>
      <c r="K166" s="106">
        <f>K165+K139+K134+K143</f>
        <v>2480000</v>
      </c>
      <c r="L166" s="107">
        <f t="shared" si="21"/>
        <v>0</v>
      </c>
    </row>
    <row r="167" spans="1:12" ht="15">
      <c r="A167" s="16" t="s">
        <v>99</v>
      </c>
      <c r="B167" s="16"/>
      <c r="C167" s="35">
        <v>3722</v>
      </c>
      <c r="D167" s="99">
        <v>5169</v>
      </c>
      <c r="E167" s="23">
        <v>720000</v>
      </c>
      <c r="F167" s="24">
        <v>964459</v>
      </c>
      <c r="G167" s="23">
        <v>1000000</v>
      </c>
      <c r="H167" s="24">
        <v>901349</v>
      </c>
      <c r="I167" s="23">
        <v>950000</v>
      </c>
      <c r="J167" s="24">
        <v>939583</v>
      </c>
      <c r="K167" s="23">
        <v>1000000</v>
      </c>
      <c r="L167" s="24"/>
    </row>
    <row r="168" spans="1:12" ht="15">
      <c r="A168" s="102" t="s">
        <v>204</v>
      </c>
      <c r="B168" s="103"/>
      <c r="C168" s="104"/>
      <c r="D168" s="105"/>
      <c r="E168" s="106">
        <f aca="true" t="shared" si="22" ref="E168:L168">E167</f>
        <v>720000</v>
      </c>
      <c r="F168" s="107">
        <f t="shared" si="22"/>
        <v>964459</v>
      </c>
      <c r="G168" s="106">
        <f t="shared" si="22"/>
        <v>1000000</v>
      </c>
      <c r="H168" s="107">
        <f t="shared" si="22"/>
        <v>901349</v>
      </c>
      <c r="I168" s="106">
        <f t="shared" si="22"/>
        <v>950000</v>
      </c>
      <c r="J168" s="107">
        <f>J167</f>
        <v>939583</v>
      </c>
      <c r="K168" s="106">
        <f t="shared" si="22"/>
        <v>1000000</v>
      </c>
      <c r="L168" s="107">
        <f t="shared" si="22"/>
        <v>0</v>
      </c>
    </row>
    <row r="169" spans="1:12" ht="15">
      <c r="A169" s="16" t="s">
        <v>106</v>
      </c>
      <c r="B169" s="16"/>
      <c r="C169" s="35">
        <v>3745</v>
      </c>
      <c r="D169" s="99">
        <v>5139</v>
      </c>
      <c r="E169" s="23">
        <v>1000</v>
      </c>
      <c r="F169" s="24">
        <v>981</v>
      </c>
      <c r="G169" s="23">
        <v>1000</v>
      </c>
      <c r="H169" s="24">
        <v>1459</v>
      </c>
      <c r="I169" s="23">
        <v>2000</v>
      </c>
      <c r="J169" s="24">
        <v>1909</v>
      </c>
      <c r="K169" s="23">
        <v>5000</v>
      </c>
      <c r="L169" s="24"/>
    </row>
    <row r="170" spans="1:13" ht="15">
      <c r="A170" s="16" t="s">
        <v>99</v>
      </c>
      <c r="B170" s="16"/>
      <c r="C170" s="35">
        <v>3745</v>
      </c>
      <c r="D170" s="99">
        <v>5169</v>
      </c>
      <c r="E170" s="23">
        <v>20000</v>
      </c>
      <c r="F170" s="24">
        <v>0</v>
      </c>
      <c r="G170" s="23">
        <v>20000</v>
      </c>
      <c r="H170" s="24">
        <v>0</v>
      </c>
      <c r="I170" s="23">
        <v>10000</v>
      </c>
      <c r="J170" s="24">
        <v>13610</v>
      </c>
      <c r="K170" s="23">
        <v>80000</v>
      </c>
      <c r="L170" s="24"/>
      <c r="M170" s="5" t="s">
        <v>363</v>
      </c>
    </row>
    <row r="171" spans="1:12" ht="15">
      <c r="A171" s="102" t="s">
        <v>84</v>
      </c>
      <c r="B171" s="103"/>
      <c r="C171" s="104"/>
      <c r="D171" s="105"/>
      <c r="E171" s="106">
        <f aca="true" t="shared" si="23" ref="E171:L171">E170+E169</f>
        <v>21000</v>
      </c>
      <c r="F171" s="107">
        <f t="shared" si="23"/>
        <v>981</v>
      </c>
      <c r="G171" s="106">
        <f t="shared" si="23"/>
        <v>21000</v>
      </c>
      <c r="H171" s="107">
        <f t="shared" si="23"/>
        <v>1459</v>
      </c>
      <c r="I171" s="106">
        <f t="shared" si="23"/>
        <v>12000</v>
      </c>
      <c r="J171" s="107">
        <f>J170+J169</f>
        <v>15519</v>
      </c>
      <c r="K171" s="106">
        <f t="shared" si="23"/>
        <v>85000</v>
      </c>
      <c r="L171" s="107">
        <f t="shared" si="23"/>
        <v>0</v>
      </c>
    </row>
    <row r="172" spans="1:12" ht="15">
      <c r="A172" s="16" t="s">
        <v>99</v>
      </c>
      <c r="B172" s="16"/>
      <c r="C172" s="35">
        <v>4349</v>
      </c>
      <c r="D172" s="99">
        <v>5169</v>
      </c>
      <c r="E172" s="23"/>
      <c r="F172" s="24">
        <v>0</v>
      </c>
      <c r="G172" s="23">
        <v>0</v>
      </c>
      <c r="H172" s="24">
        <v>0</v>
      </c>
      <c r="I172" s="23">
        <v>0</v>
      </c>
      <c r="J172" s="24">
        <v>0</v>
      </c>
      <c r="K172" s="23">
        <v>0</v>
      </c>
      <c r="L172" s="24"/>
    </row>
    <row r="173" spans="1:15" ht="15">
      <c r="A173" s="16" t="s">
        <v>158</v>
      </c>
      <c r="B173" s="16"/>
      <c r="C173" s="35">
        <v>4349</v>
      </c>
      <c r="D173" s="99">
        <v>5499</v>
      </c>
      <c r="E173" s="23">
        <v>30000</v>
      </c>
      <c r="F173" s="24">
        <v>32287</v>
      </c>
      <c r="G173" s="23">
        <v>35000</v>
      </c>
      <c r="H173" s="24">
        <v>35013</v>
      </c>
      <c r="I173" s="23">
        <v>35000</v>
      </c>
      <c r="J173" s="24">
        <v>31009</v>
      </c>
      <c r="K173" s="23">
        <v>35000</v>
      </c>
      <c r="L173" s="24"/>
      <c r="M173" s="5" t="s">
        <v>358</v>
      </c>
      <c r="O173" s="13" t="s">
        <v>205</v>
      </c>
    </row>
    <row r="174" spans="1:12" ht="15">
      <c r="A174" s="102" t="s">
        <v>206</v>
      </c>
      <c r="B174" s="103"/>
      <c r="C174" s="104"/>
      <c r="D174" s="105"/>
      <c r="E174" s="106">
        <f aca="true" t="shared" si="24" ref="E174:L174">E173+E172</f>
        <v>30000</v>
      </c>
      <c r="F174" s="107">
        <f t="shared" si="24"/>
        <v>32287</v>
      </c>
      <c r="G174" s="106">
        <f t="shared" si="24"/>
        <v>35000</v>
      </c>
      <c r="H174" s="107">
        <f t="shared" si="24"/>
        <v>35013</v>
      </c>
      <c r="I174" s="106">
        <f t="shared" si="24"/>
        <v>35000</v>
      </c>
      <c r="J174" s="107">
        <f>J173+J172</f>
        <v>31009</v>
      </c>
      <c r="K174" s="106">
        <f t="shared" si="24"/>
        <v>35000</v>
      </c>
      <c r="L174" s="107">
        <f t="shared" si="24"/>
        <v>0</v>
      </c>
    </row>
    <row r="175" spans="1:12" ht="15">
      <c r="A175" s="16" t="s">
        <v>173</v>
      </c>
      <c r="B175" s="16"/>
      <c r="C175" s="35">
        <v>4356</v>
      </c>
      <c r="D175" s="99">
        <v>5222</v>
      </c>
      <c r="E175" s="23">
        <v>5000</v>
      </c>
      <c r="F175" s="24">
        <v>0</v>
      </c>
      <c r="G175" s="23">
        <v>0</v>
      </c>
      <c r="H175" s="24">
        <v>0</v>
      </c>
      <c r="I175" s="23">
        <v>0</v>
      </c>
      <c r="J175" s="24">
        <v>0</v>
      </c>
      <c r="K175" s="23">
        <v>0</v>
      </c>
      <c r="L175" s="24"/>
    </row>
    <row r="176" spans="1:12" ht="15">
      <c r="A176" s="102" t="s">
        <v>207</v>
      </c>
      <c r="B176" s="102"/>
      <c r="C176" s="124"/>
      <c r="D176" s="125"/>
      <c r="E176" s="106">
        <f aca="true" t="shared" si="25" ref="E176:L176">E175</f>
        <v>5000</v>
      </c>
      <c r="F176" s="107">
        <f t="shared" si="25"/>
        <v>0</v>
      </c>
      <c r="G176" s="106">
        <f t="shared" si="25"/>
        <v>0</v>
      </c>
      <c r="H176" s="107">
        <f t="shared" si="25"/>
        <v>0</v>
      </c>
      <c r="I176" s="106">
        <f t="shared" si="25"/>
        <v>0</v>
      </c>
      <c r="J176" s="107">
        <f t="shared" si="25"/>
        <v>0</v>
      </c>
      <c r="K176" s="106">
        <f t="shared" si="25"/>
        <v>0</v>
      </c>
      <c r="L176" s="107">
        <f t="shared" si="25"/>
        <v>0</v>
      </c>
    </row>
    <row r="177" spans="1:15" s="139" customFormat="1" ht="15">
      <c r="A177" s="77" t="s">
        <v>326</v>
      </c>
      <c r="B177" s="223"/>
      <c r="C177" s="49">
        <v>5212</v>
      </c>
      <c r="D177" s="108">
        <v>5901</v>
      </c>
      <c r="E177" s="73">
        <v>0</v>
      </c>
      <c r="F177" s="74">
        <v>0</v>
      </c>
      <c r="G177" s="73">
        <v>0</v>
      </c>
      <c r="H177" s="74">
        <v>0</v>
      </c>
      <c r="I177" s="73">
        <v>0</v>
      </c>
      <c r="J177" s="74">
        <v>0</v>
      </c>
      <c r="K177" s="73">
        <v>10000</v>
      </c>
      <c r="L177" s="74">
        <v>0</v>
      </c>
      <c r="M177" s="40"/>
      <c r="N177" s="119"/>
      <c r="O177" s="119"/>
    </row>
    <row r="178" spans="1:15" s="139" customFormat="1" ht="15">
      <c r="A178" s="102" t="s">
        <v>326</v>
      </c>
      <c r="B178" s="103"/>
      <c r="C178" s="104"/>
      <c r="D178" s="105"/>
      <c r="E178" s="106">
        <f>E177</f>
        <v>0</v>
      </c>
      <c r="F178" s="107">
        <f>F175+F176+F177</f>
        <v>0</v>
      </c>
      <c r="G178" s="106">
        <f>G175+G176+G177</f>
        <v>0</v>
      </c>
      <c r="H178" s="107">
        <f>H175+H176+H177</f>
        <v>0</v>
      </c>
      <c r="I178" s="106">
        <f>I175+I176+I177</f>
        <v>0</v>
      </c>
      <c r="J178" s="107">
        <f>J175+J176+J177</f>
        <v>0</v>
      </c>
      <c r="K178" s="106">
        <f>K177</f>
        <v>10000</v>
      </c>
      <c r="L178" s="107">
        <f>L177</f>
        <v>0</v>
      </c>
      <c r="M178" s="40"/>
      <c r="N178" s="119"/>
      <c r="O178" s="119"/>
    </row>
    <row r="179" spans="1:15" ht="15">
      <c r="A179" s="16" t="s">
        <v>181</v>
      </c>
      <c r="B179" s="16"/>
      <c r="C179" s="35">
        <v>5272</v>
      </c>
      <c r="D179" s="99">
        <v>5909</v>
      </c>
      <c r="E179" s="224">
        <v>0</v>
      </c>
      <c r="F179" s="225">
        <v>0</v>
      </c>
      <c r="G179" s="224">
        <v>0</v>
      </c>
      <c r="H179" s="225">
        <v>10000</v>
      </c>
      <c r="I179" s="224">
        <v>0</v>
      </c>
      <c r="J179" s="225">
        <v>0</v>
      </c>
      <c r="K179" s="224">
        <v>0</v>
      </c>
      <c r="L179" s="225"/>
      <c r="O179" s="13" t="s">
        <v>208</v>
      </c>
    </row>
    <row r="180" spans="1:12" ht="15">
      <c r="A180" s="102" t="s">
        <v>209</v>
      </c>
      <c r="B180" s="102"/>
      <c r="C180" s="124"/>
      <c r="D180" s="125"/>
      <c r="E180" s="106">
        <f aca="true" t="shared" si="26" ref="E180:L180">E179</f>
        <v>0</v>
      </c>
      <c r="F180" s="107">
        <f t="shared" si="26"/>
        <v>0</v>
      </c>
      <c r="G180" s="106">
        <f t="shared" si="26"/>
        <v>0</v>
      </c>
      <c r="H180" s="107">
        <f t="shared" si="26"/>
        <v>10000</v>
      </c>
      <c r="I180" s="106">
        <f t="shared" si="26"/>
        <v>0</v>
      </c>
      <c r="J180" s="107">
        <f t="shared" si="26"/>
        <v>0</v>
      </c>
      <c r="K180" s="106">
        <f t="shared" si="26"/>
        <v>0</v>
      </c>
      <c r="L180" s="107">
        <f t="shared" si="26"/>
        <v>0</v>
      </c>
    </row>
    <row r="181" spans="1:12" ht="15">
      <c r="A181" s="16" t="s">
        <v>210</v>
      </c>
      <c r="B181" s="16"/>
      <c r="C181" s="35">
        <v>5512</v>
      </c>
      <c r="D181" s="99">
        <v>5019</v>
      </c>
      <c r="E181" s="23">
        <v>7000</v>
      </c>
      <c r="F181" s="24">
        <v>2051</v>
      </c>
      <c r="G181" s="23">
        <v>5000</v>
      </c>
      <c r="H181" s="24">
        <v>7167</v>
      </c>
      <c r="I181" s="23">
        <v>5000</v>
      </c>
      <c r="J181" s="24">
        <v>1091</v>
      </c>
      <c r="K181" s="23">
        <v>5000</v>
      </c>
      <c r="L181" s="24"/>
    </row>
    <row r="182" spans="1:12" ht="15">
      <c r="A182" s="128" t="s">
        <v>150</v>
      </c>
      <c r="B182" s="129"/>
      <c r="C182" s="130">
        <v>5512</v>
      </c>
      <c r="D182" s="131">
        <v>5136</v>
      </c>
      <c r="E182" s="23">
        <v>0</v>
      </c>
      <c r="F182" s="24">
        <v>330</v>
      </c>
      <c r="G182" s="23">
        <v>0</v>
      </c>
      <c r="H182" s="24">
        <v>330</v>
      </c>
      <c r="I182" s="23">
        <v>1000</v>
      </c>
      <c r="J182" s="24">
        <v>330</v>
      </c>
      <c r="K182" s="23">
        <v>1000</v>
      </c>
      <c r="L182" s="24"/>
    </row>
    <row r="183" spans="1:15" ht="15">
      <c r="A183" s="16" t="s">
        <v>118</v>
      </c>
      <c r="B183" s="16"/>
      <c r="C183" s="35">
        <v>5512</v>
      </c>
      <c r="D183" s="99">
        <v>5137</v>
      </c>
      <c r="E183" s="23">
        <v>10000</v>
      </c>
      <c r="F183" s="24">
        <v>0</v>
      </c>
      <c r="G183" s="23">
        <v>25000</v>
      </c>
      <c r="H183" s="24">
        <v>120031</v>
      </c>
      <c r="I183" s="23">
        <v>10000</v>
      </c>
      <c r="J183" s="24">
        <v>20209</v>
      </c>
      <c r="K183" s="23">
        <v>15000</v>
      </c>
      <c r="L183" s="24"/>
      <c r="M183" s="5" t="s">
        <v>321</v>
      </c>
      <c r="O183" s="13" t="s">
        <v>211</v>
      </c>
    </row>
    <row r="184" spans="1:12" ht="15">
      <c r="A184" s="16" t="s">
        <v>106</v>
      </c>
      <c r="B184" s="16"/>
      <c r="C184" s="35">
        <v>5512</v>
      </c>
      <c r="D184" s="99">
        <v>5139</v>
      </c>
      <c r="E184" s="23">
        <v>3000</v>
      </c>
      <c r="F184" s="24">
        <v>433</v>
      </c>
      <c r="G184" s="23">
        <v>2000</v>
      </c>
      <c r="H184" s="24">
        <v>1383</v>
      </c>
      <c r="I184" s="23">
        <v>2000</v>
      </c>
      <c r="J184" s="24">
        <v>3832</v>
      </c>
      <c r="K184" s="23">
        <v>10000</v>
      </c>
      <c r="L184" s="24"/>
    </row>
    <row r="185" spans="1:12" ht="15">
      <c r="A185" s="16" t="s">
        <v>146</v>
      </c>
      <c r="B185" s="16"/>
      <c r="C185" s="35">
        <v>5512</v>
      </c>
      <c r="D185" s="99">
        <v>5153</v>
      </c>
      <c r="E185" s="23">
        <v>13000</v>
      </c>
      <c r="F185" s="24">
        <v>12916</v>
      </c>
      <c r="G185" s="23">
        <v>13000</v>
      </c>
      <c r="H185" s="24">
        <v>17124</v>
      </c>
      <c r="I185" s="23">
        <v>15000</v>
      </c>
      <c r="J185" s="24">
        <v>9273</v>
      </c>
      <c r="K185" s="23">
        <v>10000</v>
      </c>
      <c r="L185" s="24"/>
    </row>
    <row r="186" spans="1:12" ht="15">
      <c r="A186" s="16" t="s">
        <v>147</v>
      </c>
      <c r="B186" s="16"/>
      <c r="C186" s="35">
        <v>5512</v>
      </c>
      <c r="D186" s="99">
        <v>5154</v>
      </c>
      <c r="E186" s="23">
        <v>5000</v>
      </c>
      <c r="F186" s="24">
        <v>4288</v>
      </c>
      <c r="G186" s="23">
        <v>5000</v>
      </c>
      <c r="H186" s="24">
        <v>4598</v>
      </c>
      <c r="I186" s="23">
        <v>5000</v>
      </c>
      <c r="J186" s="24">
        <v>4233</v>
      </c>
      <c r="K186" s="23">
        <v>5000</v>
      </c>
      <c r="L186" s="24"/>
    </row>
    <row r="187" spans="1:12" ht="15">
      <c r="A187" s="16" t="s">
        <v>167</v>
      </c>
      <c r="B187" s="16"/>
      <c r="C187" s="35">
        <v>5512</v>
      </c>
      <c r="D187" s="99">
        <v>5156</v>
      </c>
      <c r="E187" s="23">
        <v>10000</v>
      </c>
      <c r="F187" s="24">
        <v>11708</v>
      </c>
      <c r="G187" s="23">
        <v>12000</v>
      </c>
      <c r="H187" s="24">
        <v>10698</v>
      </c>
      <c r="I187" s="23">
        <v>12000</v>
      </c>
      <c r="J187" s="24">
        <v>12850</v>
      </c>
      <c r="K187" s="23">
        <v>13000</v>
      </c>
      <c r="L187" s="24"/>
    </row>
    <row r="188" spans="1:12" ht="15">
      <c r="A188" s="16" t="s">
        <v>122</v>
      </c>
      <c r="B188" s="16"/>
      <c r="C188" s="35">
        <v>5512</v>
      </c>
      <c r="D188" s="99">
        <v>5162</v>
      </c>
      <c r="E188" s="23">
        <v>1000</v>
      </c>
      <c r="F188" s="24">
        <v>971</v>
      </c>
      <c r="G188" s="23">
        <v>1000</v>
      </c>
      <c r="H188" s="24">
        <v>829</v>
      </c>
      <c r="I188" s="23">
        <v>1000</v>
      </c>
      <c r="J188" s="24">
        <v>3712</v>
      </c>
      <c r="K188" s="23">
        <v>3000</v>
      </c>
      <c r="L188" s="24"/>
    </row>
    <row r="189" spans="1:15" ht="15">
      <c r="A189" s="16" t="s">
        <v>191</v>
      </c>
      <c r="B189" s="16"/>
      <c r="C189" s="35">
        <v>5512</v>
      </c>
      <c r="D189" s="99">
        <v>5163</v>
      </c>
      <c r="E189" s="23"/>
      <c r="F189" s="24">
        <v>6600</v>
      </c>
      <c r="G189" s="23">
        <v>3300</v>
      </c>
      <c r="H189" s="24">
        <v>3300</v>
      </c>
      <c r="I189" s="23">
        <v>3000</v>
      </c>
      <c r="J189" s="24">
        <v>3300</v>
      </c>
      <c r="K189" s="23">
        <v>4000</v>
      </c>
      <c r="L189" s="24"/>
      <c r="O189" s="13" t="s">
        <v>212</v>
      </c>
    </row>
    <row r="190" spans="1:12" ht="15">
      <c r="A190" s="16" t="s">
        <v>213</v>
      </c>
      <c r="B190" s="16"/>
      <c r="C190" s="35">
        <v>5512</v>
      </c>
      <c r="D190" s="99">
        <v>5167</v>
      </c>
      <c r="E190" s="23">
        <v>5000</v>
      </c>
      <c r="F190" s="24">
        <v>2000</v>
      </c>
      <c r="G190" s="23">
        <v>5000</v>
      </c>
      <c r="H190" s="24">
        <v>3200</v>
      </c>
      <c r="I190" s="23">
        <v>3000</v>
      </c>
      <c r="J190" s="24">
        <v>2000</v>
      </c>
      <c r="K190" s="23">
        <v>21000</v>
      </c>
      <c r="L190" s="24"/>
    </row>
    <row r="191" spans="1:12" ht="15">
      <c r="A191" s="16" t="s">
        <v>99</v>
      </c>
      <c r="B191" s="16"/>
      <c r="C191" s="35">
        <v>5512</v>
      </c>
      <c r="D191" s="99">
        <v>5169</v>
      </c>
      <c r="E191" s="23">
        <v>10000</v>
      </c>
      <c r="F191" s="24">
        <v>10071</v>
      </c>
      <c r="G191" s="23">
        <v>10000</v>
      </c>
      <c r="H191" s="24">
        <v>5079</v>
      </c>
      <c r="I191" s="23">
        <v>6000</v>
      </c>
      <c r="J191" s="24">
        <v>25765</v>
      </c>
      <c r="K191" s="23">
        <v>25000</v>
      </c>
      <c r="L191" s="24"/>
    </row>
    <row r="192" spans="1:14" ht="15">
      <c r="A192" s="16" t="s">
        <v>109</v>
      </c>
      <c r="B192" s="16"/>
      <c r="C192" s="35">
        <v>5512</v>
      </c>
      <c r="D192" s="99">
        <v>5171</v>
      </c>
      <c r="E192" s="23">
        <v>10000</v>
      </c>
      <c r="F192" s="24">
        <v>4308</v>
      </c>
      <c r="G192" s="23">
        <v>10000</v>
      </c>
      <c r="H192" s="24">
        <v>20564</v>
      </c>
      <c r="I192" s="23">
        <v>100000</v>
      </c>
      <c r="J192" s="24">
        <v>119243</v>
      </c>
      <c r="K192" s="23">
        <v>130000</v>
      </c>
      <c r="L192" s="24"/>
      <c r="M192" s="5" t="s">
        <v>322</v>
      </c>
      <c r="N192" s="13" t="s">
        <v>214</v>
      </c>
    </row>
    <row r="193" spans="1:13" ht="15">
      <c r="A193" s="16" t="s">
        <v>199</v>
      </c>
      <c r="B193" s="16"/>
      <c r="C193" s="35">
        <v>5512</v>
      </c>
      <c r="D193" s="99">
        <v>6123</v>
      </c>
      <c r="E193" s="23"/>
      <c r="F193" s="24">
        <v>0</v>
      </c>
      <c r="G193" s="23">
        <v>0</v>
      </c>
      <c r="H193" s="24">
        <v>0</v>
      </c>
      <c r="I193" s="23">
        <v>0</v>
      </c>
      <c r="J193" s="24">
        <v>0</v>
      </c>
      <c r="K193" s="23">
        <v>200000</v>
      </c>
      <c r="L193" s="24"/>
      <c r="M193" s="5" t="s">
        <v>323</v>
      </c>
    </row>
    <row r="194" spans="1:12" ht="15">
      <c r="A194" s="16" t="s">
        <v>173</v>
      </c>
      <c r="B194" s="16"/>
      <c r="C194" s="35">
        <v>5512</v>
      </c>
      <c r="D194" s="99">
        <v>5222</v>
      </c>
      <c r="E194" s="23">
        <v>7000</v>
      </c>
      <c r="F194" s="24">
        <v>0</v>
      </c>
      <c r="G194" s="23">
        <v>0</v>
      </c>
      <c r="H194" s="24">
        <v>0</v>
      </c>
      <c r="I194" s="23">
        <v>0</v>
      </c>
      <c r="J194" s="24">
        <v>0</v>
      </c>
      <c r="K194" s="23">
        <v>0</v>
      </c>
      <c r="L194" s="24"/>
    </row>
    <row r="195" spans="1:12" ht="15">
      <c r="A195" s="102" t="s">
        <v>215</v>
      </c>
      <c r="B195" s="103"/>
      <c r="C195" s="104"/>
      <c r="D195" s="105"/>
      <c r="E195" s="106">
        <f aca="true" t="shared" si="27" ref="E195:L195">SUM(E181:E194)</f>
        <v>81000</v>
      </c>
      <c r="F195" s="107">
        <f t="shared" si="27"/>
        <v>55676</v>
      </c>
      <c r="G195" s="106">
        <f t="shared" si="27"/>
        <v>91300</v>
      </c>
      <c r="H195" s="107">
        <f t="shared" si="27"/>
        <v>194303</v>
      </c>
      <c r="I195" s="106">
        <f t="shared" si="27"/>
        <v>163000</v>
      </c>
      <c r="J195" s="107">
        <f>SUM(J181:J194)</f>
        <v>205838</v>
      </c>
      <c r="K195" s="106">
        <f>SUM(K181:K194)</f>
        <v>442000</v>
      </c>
      <c r="L195" s="107">
        <f t="shared" si="27"/>
        <v>0</v>
      </c>
    </row>
    <row r="196" spans="1:12" ht="15">
      <c r="A196" s="16" t="s">
        <v>142</v>
      </c>
      <c r="B196" s="16"/>
      <c r="C196" s="35">
        <v>6112</v>
      </c>
      <c r="D196" s="99">
        <v>5021</v>
      </c>
      <c r="E196" s="23"/>
      <c r="F196" s="24">
        <v>0</v>
      </c>
      <c r="G196" s="23">
        <v>0</v>
      </c>
      <c r="H196" s="24">
        <v>0</v>
      </c>
      <c r="I196" s="23">
        <v>0</v>
      </c>
      <c r="J196" s="24">
        <v>0</v>
      </c>
      <c r="K196" s="23">
        <v>0</v>
      </c>
      <c r="L196" s="24"/>
    </row>
    <row r="197" spans="1:12" ht="15">
      <c r="A197" s="16" t="s">
        <v>216</v>
      </c>
      <c r="B197" s="16"/>
      <c r="C197" s="35">
        <v>6112</v>
      </c>
      <c r="D197" s="99">
        <v>5023</v>
      </c>
      <c r="E197" s="23">
        <v>650000</v>
      </c>
      <c r="F197" s="24">
        <v>642904</v>
      </c>
      <c r="G197" s="23">
        <v>650000</v>
      </c>
      <c r="H197" s="24">
        <v>630715</v>
      </c>
      <c r="I197" s="23">
        <v>650000</v>
      </c>
      <c r="J197" s="24">
        <v>782770</v>
      </c>
      <c r="K197" s="23">
        <v>855000</v>
      </c>
      <c r="L197" s="24"/>
    </row>
    <row r="198" spans="1:12" ht="15">
      <c r="A198" s="16" t="s">
        <v>217</v>
      </c>
      <c r="B198" s="16"/>
      <c r="C198" s="35">
        <v>6112</v>
      </c>
      <c r="D198" s="99">
        <v>5031</v>
      </c>
      <c r="E198" s="23">
        <v>120000</v>
      </c>
      <c r="F198" s="24">
        <v>116988</v>
      </c>
      <c r="G198" s="23">
        <v>120000</v>
      </c>
      <c r="H198" s="24">
        <v>116988</v>
      </c>
      <c r="I198" s="23">
        <v>120000</v>
      </c>
      <c r="J198" s="24">
        <v>110747</v>
      </c>
      <c r="K198" s="23">
        <v>124000</v>
      </c>
      <c r="L198" s="24"/>
    </row>
    <row r="199" spans="1:12" ht="15">
      <c r="A199" s="16" t="s">
        <v>218</v>
      </c>
      <c r="B199" s="16"/>
      <c r="C199" s="35">
        <v>6112</v>
      </c>
      <c r="D199" s="99">
        <v>5032</v>
      </c>
      <c r="E199" s="23">
        <v>60000</v>
      </c>
      <c r="F199" s="24">
        <v>59700</v>
      </c>
      <c r="G199" s="23">
        <v>60000</v>
      </c>
      <c r="H199" s="24">
        <v>69738</v>
      </c>
      <c r="I199" s="23">
        <v>70000</v>
      </c>
      <c r="J199" s="24">
        <v>57582</v>
      </c>
      <c r="K199" s="23">
        <v>77000</v>
      </c>
      <c r="L199" s="24"/>
    </row>
    <row r="200" spans="1:12" ht="15">
      <c r="A200" s="16" t="s">
        <v>167</v>
      </c>
      <c r="B200" s="16"/>
      <c r="C200" s="35">
        <v>6112</v>
      </c>
      <c r="D200" s="99">
        <v>5156</v>
      </c>
      <c r="E200" s="23">
        <v>12000</v>
      </c>
      <c r="F200" s="24">
        <v>11301</v>
      </c>
      <c r="G200" s="23">
        <v>12000</v>
      </c>
      <c r="H200" s="24">
        <v>9120</v>
      </c>
      <c r="I200" s="23">
        <v>10000</v>
      </c>
      <c r="J200" s="24">
        <v>7203</v>
      </c>
      <c r="K200" s="23">
        <v>10000</v>
      </c>
      <c r="L200" s="24"/>
    </row>
    <row r="201" spans="1:12" ht="15">
      <c r="A201" s="16" t="s">
        <v>213</v>
      </c>
      <c r="B201" s="16"/>
      <c r="C201" s="35">
        <v>6112</v>
      </c>
      <c r="D201" s="99">
        <v>5167</v>
      </c>
      <c r="E201" s="23">
        <v>8000</v>
      </c>
      <c r="F201" s="24">
        <v>700</v>
      </c>
      <c r="G201" s="23">
        <v>5000</v>
      </c>
      <c r="H201" s="24">
        <v>400</v>
      </c>
      <c r="I201" s="23">
        <v>3000</v>
      </c>
      <c r="J201" s="24">
        <v>0</v>
      </c>
      <c r="K201" s="23">
        <v>3000</v>
      </c>
      <c r="L201" s="24"/>
    </row>
    <row r="202" spans="1:12" ht="15">
      <c r="A202" s="16" t="s">
        <v>99</v>
      </c>
      <c r="B202" s="16"/>
      <c r="C202" s="35">
        <v>6112</v>
      </c>
      <c r="D202" s="99">
        <v>5169</v>
      </c>
      <c r="E202" s="23"/>
      <c r="F202" s="24">
        <v>0</v>
      </c>
      <c r="G202" s="23">
        <v>0</v>
      </c>
      <c r="H202" s="24">
        <v>0</v>
      </c>
      <c r="I202" s="23">
        <v>0</v>
      </c>
      <c r="J202" s="24">
        <v>0</v>
      </c>
      <c r="K202" s="23">
        <v>0</v>
      </c>
      <c r="L202" s="24"/>
    </row>
    <row r="203" spans="1:12" ht="15">
      <c r="A203" s="16" t="s">
        <v>149</v>
      </c>
      <c r="B203" s="16"/>
      <c r="C203" s="35">
        <v>6112</v>
      </c>
      <c r="D203" s="99">
        <v>5173</v>
      </c>
      <c r="E203" s="23"/>
      <c r="F203" s="24">
        <v>0</v>
      </c>
      <c r="G203" s="23">
        <v>0</v>
      </c>
      <c r="H203" s="24">
        <v>0</v>
      </c>
      <c r="I203" s="23">
        <v>0</v>
      </c>
      <c r="J203" s="24">
        <v>0</v>
      </c>
      <c r="K203" s="23">
        <v>0</v>
      </c>
      <c r="L203" s="24"/>
    </row>
    <row r="204" spans="1:12" ht="15">
      <c r="A204" s="16" t="s">
        <v>153</v>
      </c>
      <c r="B204" s="16"/>
      <c r="C204" s="35">
        <v>6112</v>
      </c>
      <c r="D204" s="99">
        <v>5175</v>
      </c>
      <c r="E204" s="23"/>
      <c r="F204" s="24">
        <v>0</v>
      </c>
      <c r="G204" s="23">
        <v>0</v>
      </c>
      <c r="H204" s="24">
        <v>0</v>
      </c>
      <c r="I204" s="23">
        <v>0</v>
      </c>
      <c r="J204" s="24">
        <v>0</v>
      </c>
      <c r="K204" s="23">
        <v>0</v>
      </c>
      <c r="L204" s="24"/>
    </row>
    <row r="205" spans="1:14" ht="15">
      <c r="A205" s="102" t="s">
        <v>219</v>
      </c>
      <c r="B205" s="103"/>
      <c r="C205" s="104"/>
      <c r="D205" s="105"/>
      <c r="E205" s="106">
        <f aca="true" t="shared" si="28" ref="E205:L205">SUM(E196:E204)</f>
        <v>850000</v>
      </c>
      <c r="F205" s="107">
        <f t="shared" si="28"/>
        <v>831593</v>
      </c>
      <c r="G205" s="106">
        <f t="shared" si="28"/>
        <v>847000</v>
      </c>
      <c r="H205" s="107">
        <f t="shared" si="28"/>
        <v>826961</v>
      </c>
      <c r="I205" s="106">
        <f t="shared" si="28"/>
        <v>853000</v>
      </c>
      <c r="J205" s="107">
        <f>SUM(J196:J204)</f>
        <v>958302</v>
      </c>
      <c r="K205" s="106">
        <f>SUM(K196:K204)</f>
        <v>1069000</v>
      </c>
      <c r="L205" s="107">
        <f t="shared" si="28"/>
        <v>0</v>
      </c>
      <c r="N205" s="132"/>
    </row>
    <row r="206" spans="1:12" ht="15">
      <c r="A206" s="16" t="s">
        <v>142</v>
      </c>
      <c r="B206" s="16"/>
      <c r="C206" s="35">
        <v>6114</v>
      </c>
      <c r="D206" s="99">
        <v>5021</v>
      </c>
      <c r="E206" s="23"/>
      <c r="F206" s="122">
        <v>0</v>
      </c>
      <c r="G206" s="23">
        <v>0</v>
      </c>
      <c r="H206" s="24">
        <v>23734</v>
      </c>
      <c r="I206" s="23">
        <v>0</v>
      </c>
      <c r="J206" s="24">
        <v>0</v>
      </c>
      <c r="K206" s="23">
        <v>0</v>
      </c>
      <c r="L206" s="24"/>
    </row>
    <row r="207" spans="1:12" ht="15">
      <c r="A207" s="16" t="s">
        <v>218</v>
      </c>
      <c r="B207" s="16"/>
      <c r="C207" s="35">
        <v>6114</v>
      </c>
      <c r="D207" s="99">
        <v>5032</v>
      </c>
      <c r="E207" s="23"/>
      <c r="F207" s="122">
        <v>0</v>
      </c>
      <c r="G207" s="23">
        <v>0</v>
      </c>
      <c r="H207" s="24">
        <v>0</v>
      </c>
      <c r="I207" s="23">
        <v>0</v>
      </c>
      <c r="J207" s="24">
        <v>0</v>
      </c>
      <c r="K207" s="23">
        <v>0</v>
      </c>
      <c r="L207" s="24"/>
    </row>
    <row r="208" spans="1:12" ht="15">
      <c r="A208" s="16" t="s">
        <v>118</v>
      </c>
      <c r="B208" s="16"/>
      <c r="C208" s="35">
        <v>6114</v>
      </c>
      <c r="D208" s="99">
        <v>5137</v>
      </c>
      <c r="E208" s="23"/>
      <c r="F208" s="122">
        <v>0</v>
      </c>
      <c r="G208" s="23">
        <v>0</v>
      </c>
      <c r="H208" s="24">
        <v>0</v>
      </c>
      <c r="I208" s="23">
        <v>0</v>
      </c>
      <c r="J208" s="24">
        <v>0</v>
      </c>
      <c r="K208" s="23">
        <v>0</v>
      </c>
      <c r="L208" s="24"/>
    </row>
    <row r="209" spans="1:12" ht="15">
      <c r="A209" s="16" t="s">
        <v>106</v>
      </c>
      <c r="B209" s="16"/>
      <c r="C209" s="35">
        <v>6114</v>
      </c>
      <c r="D209" s="99">
        <v>5139</v>
      </c>
      <c r="E209" s="23"/>
      <c r="F209" s="122">
        <v>0</v>
      </c>
      <c r="G209" s="23">
        <v>0</v>
      </c>
      <c r="H209" s="24">
        <v>1386</v>
      </c>
      <c r="I209" s="23">
        <v>0</v>
      </c>
      <c r="J209" s="24">
        <v>0</v>
      </c>
      <c r="K209" s="23">
        <v>0</v>
      </c>
      <c r="L209" s="24"/>
    </row>
    <row r="210" spans="1:12" ht="15">
      <c r="A210" s="16" t="s">
        <v>146</v>
      </c>
      <c r="B210" s="16"/>
      <c r="C210" s="35">
        <v>6114</v>
      </c>
      <c r="D210" s="99">
        <v>5153</v>
      </c>
      <c r="E210" s="23"/>
      <c r="F210" s="122">
        <v>0</v>
      </c>
      <c r="G210" s="23">
        <v>0</v>
      </c>
      <c r="H210" s="24">
        <v>0</v>
      </c>
      <c r="I210" s="23">
        <v>0</v>
      </c>
      <c r="J210" s="24">
        <v>0</v>
      </c>
      <c r="K210" s="23">
        <v>0</v>
      </c>
      <c r="L210" s="24"/>
    </row>
    <row r="211" spans="1:12" ht="15">
      <c r="A211" s="16" t="s">
        <v>97</v>
      </c>
      <c r="B211" s="16"/>
      <c r="C211" s="35">
        <v>6114</v>
      </c>
      <c r="D211" s="99">
        <v>5164</v>
      </c>
      <c r="E211" s="23"/>
      <c r="F211" s="122">
        <v>0</v>
      </c>
      <c r="G211" s="23">
        <v>0</v>
      </c>
      <c r="H211" s="24">
        <v>0</v>
      </c>
      <c r="I211" s="23">
        <v>0</v>
      </c>
      <c r="J211" s="24">
        <v>0</v>
      </c>
      <c r="K211" s="23">
        <v>0</v>
      </c>
      <c r="L211" s="24"/>
    </row>
    <row r="212" spans="1:12" ht="15">
      <c r="A212" s="16" t="s">
        <v>99</v>
      </c>
      <c r="B212" s="16"/>
      <c r="C212" s="35">
        <v>6114</v>
      </c>
      <c r="D212" s="99">
        <v>5169</v>
      </c>
      <c r="E212" s="23"/>
      <c r="F212" s="122">
        <v>0</v>
      </c>
      <c r="G212" s="23">
        <v>0</v>
      </c>
      <c r="H212" s="24">
        <v>0</v>
      </c>
      <c r="I212" s="23">
        <v>0</v>
      </c>
      <c r="J212" s="24">
        <v>0</v>
      </c>
      <c r="K212" s="23">
        <v>0</v>
      </c>
      <c r="L212" s="24"/>
    </row>
    <row r="213" spans="1:12" ht="15">
      <c r="A213" s="16" t="s">
        <v>149</v>
      </c>
      <c r="B213" s="16"/>
      <c r="C213" s="35">
        <v>6114</v>
      </c>
      <c r="D213" s="99">
        <v>5173</v>
      </c>
      <c r="E213" s="23"/>
      <c r="F213" s="122">
        <v>0</v>
      </c>
      <c r="G213" s="23">
        <v>0</v>
      </c>
      <c r="H213" s="24">
        <v>612</v>
      </c>
      <c r="I213" s="23">
        <v>0</v>
      </c>
      <c r="J213" s="24">
        <v>0</v>
      </c>
      <c r="K213" s="23">
        <v>0</v>
      </c>
      <c r="L213" s="24"/>
    </row>
    <row r="214" spans="1:12" ht="15">
      <c r="A214" s="16" t="s">
        <v>153</v>
      </c>
      <c r="B214" s="16"/>
      <c r="C214" s="35">
        <v>6114</v>
      </c>
      <c r="D214" s="99">
        <v>5175</v>
      </c>
      <c r="E214" s="23"/>
      <c r="F214" s="122">
        <v>0</v>
      </c>
      <c r="G214" s="23">
        <v>0</v>
      </c>
      <c r="H214" s="24">
        <v>1320</v>
      </c>
      <c r="I214" s="23">
        <v>0</v>
      </c>
      <c r="J214" s="24">
        <v>0</v>
      </c>
      <c r="K214" s="23">
        <v>0</v>
      </c>
      <c r="L214" s="24"/>
    </row>
    <row r="215" spans="1:15" s="138" customFormat="1" ht="15">
      <c r="A215" s="133" t="s">
        <v>220</v>
      </c>
      <c r="B215" s="134"/>
      <c r="C215" s="135"/>
      <c r="D215" s="136"/>
      <c r="E215" s="106">
        <f aca="true" t="shared" si="29" ref="E215:L215">SUM(E206:E214)</f>
        <v>0</v>
      </c>
      <c r="F215" s="107">
        <f t="shared" si="29"/>
        <v>0</v>
      </c>
      <c r="G215" s="106">
        <f t="shared" si="29"/>
        <v>0</v>
      </c>
      <c r="H215" s="107">
        <f t="shared" si="29"/>
        <v>27052</v>
      </c>
      <c r="I215" s="106">
        <f t="shared" si="29"/>
        <v>0</v>
      </c>
      <c r="J215" s="107">
        <f t="shared" si="29"/>
        <v>0</v>
      </c>
      <c r="K215" s="106">
        <f>SUM(K206:K214)</f>
        <v>0</v>
      </c>
      <c r="L215" s="107">
        <f t="shared" si="29"/>
        <v>0</v>
      </c>
      <c r="M215" s="221"/>
      <c r="N215" s="137"/>
      <c r="O215" s="137"/>
    </row>
    <row r="216" spans="1:12" ht="15">
      <c r="A216" s="16" t="s">
        <v>142</v>
      </c>
      <c r="B216" s="16"/>
      <c r="C216" s="35">
        <v>6115</v>
      </c>
      <c r="D216" s="99">
        <v>5021</v>
      </c>
      <c r="E216" s="23"/>
      <c r="F216" s="122">
        <v>26822</v>
      </c>
      <c r="G216" s="23">
        <v>0</v>
      </c>
      <c r="H216" s="122">
        <v>0</v>
      </c>
      <c r="I216" s="23">
        <v>0</v>
      </c>
      <c r="J216" s="122">
        <v>24424</v>
      </c>
      <c r="K216" s="23">
        <v>0</v>
      </c>
      <c r="L216" s="122"/>
    </row>
    <row r="217" spans="1:12" ht="15">
      <c r="A217" s="16" t="s">
        <v>218</v>
      </c>
      <c r="B217" s="16"/>
      <c r="C217" s="35">
        <v>6115</v>
      </c>
      <c r="D217" s="99">
        <v>5032</v>
      </c>
      <c r="E217" s="23"/>
      <c r="F217" s="122">
        <v>0</v>
      </c>
      <c r="G217" s="23">
        <v>0</v>
      </c>
      <c r="H217" s="122">
        <v>0</v>
      </c>
      <c r="I217" s="23">
        <v>0</v>
      </c>
      <c r="J217" s="122">
        <v>1666</v>
      </c>
      <c r="K217" s="23">
        <v>0</v>
      </c>
      <c r="L217" s="122"/>
    </row>
    <row r="218" spans="1:12" ht="15">
      <c r="A218" s="16" t="s">
        <v>118</v>
      </c>
      <c r="B218" s="16"/>
      <c r="C218" s="35">
        <v>6115</v>
      </c>
      <c r="D218" s="99">
        <v>5137</v>
      </c>
      <c r="E218" s="23"/>
      <c r="F218" s="122">
        <v>3958</v>
      </c>
      <c r="G218" s="23">
        <v>0</v>
      </c>
      <c r="H218" s="122">
        <v>0</v>
      </c>
      <c r="I218" s="23">
        <v>0</v>
      </c>
      <c r="J218" s="122">
        <v>590</v>
      </c>
      <c r="K218" s="23">
        <v>0</v>
      </c>
      <c r="L218" s="122"/>
    </row>
    <row r="219" spans="1:12" ht="15">
      <c r="A219" s="16" t="s">
        <v>106</v>
      </c>
      <c r="B219" s="16"/>
      <c r="C219" s="35">
        <v>6115</v>
      </c>
      <c r="D219" s="99">
        <v>5139</v>
      </c>
      <c r="E219" s="23"/>
      <c r="F219" s="122">
        <v>4698</v>
      </c>
      <c r="G219" s="23">
        <v>0</v>
      </c>
      <c r="H219" s="122">
        <v>0</v>
      </c>
      <c r="I219" s="23">
        <v>0</v>
      </c>
      <c r="J219" s="122">
        <v>1340</v>
      </c>
      <c r="K219" s="23">
        <v>0</v>
      </c>
      <c r="L219" s="122"/>
    </row>
    <row r="220" spans="1:12" ht="15">
      <c r="A220" s="16" t="s">
        <v>146</v>
      </c>
      <c r="B220" s="16"/>
      <c r="C220" s="35">
        <v>6115</v>
      </c>
      <c r="D220" s="99">
        <v>5153</v>
      </c>
      <c r="E220" s="23"/>
      <c r="F220" s="122">
        <v>0</v>
      </c>
      <c r="G220" s="23">
        <v>0</v>
      </c>
      <c r="H220" s="122">
        <v>0</v>
      </c>
      <c r="I220" s="23">
        <v>0</v>
      </c>
      <c r="J220" s="122">
        <v>0</v>
      </c>
      <c r="K220" s="23">
        <v>0</v>
      </c>
      <c r="L220" s="122"/>
    </row>
    <row r="221" spans="1:12" ht="15">
      <c r="A221" s="16" t="s">
        <v>97</v>
      </c>
      <c r="B221" s="16"/>
      <c r="C221" s="35">
        <v>6115</v>
      </c>
      <c r="D221" s="99">
        <v>5164</v>
      </c>
      <c r="E221" s="23"/>
      <c r="F221" s="122">
        <v>0</v>
      </c>
      <c r="G221" s="23">
        <v>0</v>
      </c>
      <c r="H221" s="122">
        <v>0</v>
      </c>
      <c r="I221" s="23">
        <v>0</v>
      </c>
      <c r="J221" s="122">
        <v>0</v>
      </c>
      <c r="K221" s="23">
        <v>0</v>
      </c>
      <c r="L221" s="122"/>
    </row>
    <row r="222" spans="1:12" ht="15">
      <c r="A222" s="16" t="s">
        <v>99</v>
      </c>
      <c r="B222" s="16"/>
      <c r="C222" s="35">
        <v>6115</v>
      </c>
      <c r="D222" s="99">
        <v>5169</v>
      </c>
      <c r="E222" s="23"/>
      <c r="F222" s="122">
        <v>0</v>
      </c>
      <c r="G222" s="23">
        <v>0</v>
      </c>
      <c r="H222" s="122">
        <v>0</v>
      </c>
      <c r="I222" s="23">
        <v>0</v>
      </c>
      <c r="J222" s="122">
        <v>0</v>
      </c>
      <c r="K222" s="23">
        <v>0</v>
      </c>
      <c r="L222" s="122"/>
    </row>
    <row r="223" spans="1:12" ht="15">
      <c r="A223" s="16" t="s">
        <v>149</v>
      </c>
      <c r="B223" s="16"/>
      <c r="C223" s="35">
        <v>6115</v>
      </c>
      <c r="D223" s="99">
        <v>5173</v>
      </c>
      <c r="E223" s="23"/>
      <c r="F223" s="122">
        <v>568</v>
      </c>
      <c r="G223" s="23">
        <v>0</v>
      </c>
      <c r="H223" s="122">
        <v>0</v>
      </c>
      <c r="I223" s="23">
        <v>0</v>
      </c>
      <c r="J223" s="122">
        <v>0</v>
      </c>
      <c r="K223" s="23">
        <v>0</v>
      </c>
      <c r="L223" s="122"/>
    </row>
    <row r="224" spans="1:12" ht="15">
      <c r="A224" s="16" t="s">
        <v>153</v>
      </c>
      <c r="B224" s="16"/>
      <c r="C224" s="35">
        <v>6115</v>
      </c>
      <c r="D224" s="99">
        <v>5175</v>
      </c>
      <c r="E224" s="23"/>
      <c r="F224" s="122">
        <v>1536</v>
      </c>
      <c r="G224" s="23">
        <v>0</v>
      </c>
      <c r="H224" s="122">
        <v>0</v>
      </c>
      <c r="I224" s="23">
        <v>0</v>
      </c>
      <c r="J224" s="122">
        <v>0</v>
      </c>
      <c r="K224" s="23">
        <v>0</v>
      </c>
      <c r="L224" s="122"/>
    </row>
    <row r="225" spans="1:12" ht="15">
      <c r="A225" s="102" t="s">
        <v>221</v>
      </c>
      <c r="B225" s="103"/>
      <c r="C225" s="104"/>
      <c r="D225" s="105"/>
      <c r="E225" s="106">
        <f aca="true" t="shared" si="30" ref="E225:L225">SUM(E216:E224)</f>
        <v>0</v>
      </c>
      <c r="F225" s="107">
        <f t="shared" si="30"/>
        <v>37582</v>
      </c>
      <c r="G225" s="106">
        <f t="shared" si="30"/>
        <v>0</v>
      </c>
      <c r="H225" s="107">
        <f t="shared" si="30"/>
        <v>0</v>
      </c>
      <c r="I225" s="106">
        <f t="shared" si="30"/>
        <v>0</v>
      </c>
      <c r="J225" s="107">
        <f>SUM(J216:J224)</f>
        <v>28020</v>
      </c>
      <c r="K225" s="106">
        <f>SUM(K216:K224)</f>
        <v>0</v>
      </c>
      <c r="L225" s="107">
        <f t="shared" si="30"/>
        <v>0</v>
      </c>
    </row>
    <row r="226" spans="1:15" s="139" customFormat="1" ht="15">
      <c r="A226" s="48" t="s">
        <v>142</v>
      </c>
      <c r="B226" s="48"/>
      <c r="C226" s="49">
        <v>6117</v>
      </c>
      <c r="D226" s="108">
        <v>5021</v>
      </c>
      <c r="E226" s="26">
        <v>0</v>
      </c>
      <c r="F226" s="37">
        <v>0</v>
      </c>
      <c r="G226" s="26">
        <v>0</v>
      </c>
      <c r="H226" s="37">
        <v>29773</v>
      </c>
      <c r="I226" s="26">
        <v>0</v>
      </c>
      <c r="J226" s="37">
        <v>23287</v>
      </c>
      <c r="K226" s="26">
        <v>0</v>
      </c>
      <c r="L226" s="37"/>
      <c r="M226" s="40"/>
      <c r="N226" s="119"/>
      <c r="O226" s="119"/>
    </row>
    <row r="227" spans="1:15" s="139" customFormat="1" ht="15">
      <c r="A227" s="48" t="s">
        <v>106</v>
      </c>
      <c r="B227" s="48"/>
      <c r="C227" s="49">
        <v>6117</v>
      </c>
      <c r="D227" s="108">
        <v>5139</v>
      </c>
      <c r="E227" s="26">
        <v>0</v>
      </c>
      <c r="F227" s="37">
        <v>0</v>
      </c>
      <c r="G227" s="26">
        <v>0</v>
      </c>
      <c r="H227" s="37">
        <v>2402</v>
      </c>
      <c r="I227" s="26">
        <v>0</v>
      </c>
      <c r="J227" s="37">
        <v>3531</v>
      </c>
      <c r="K227" s="26">
        <v>0</v>
      </c>
      <c r="L227" s="37"/>
      <c r="M227" s="40"/>
      <c r="N227" s="119"/>
      <c r="O227" s="119"/>
    </row>
    <row r="228" spans="1:15" s="139" customFormat="1" ht="15">
      <c r="A228" s="48" t="s">
        <v>190</v>
      </c>
      <c r="B228" s="48"/>
      <c r="C228" s="49">
        <v>6117</v>
      </c>
      <c r="D228" s="108">
        <v>5155</v>
      </c>
      <c r="E228" s="26"/>
      <c r="F228" s="37"/>
      <c r="G228" s="26"/>
      <c r="H228" s="37"/>
      <c r="I228" s="26">
        <v>0</v>
      </c>
      <c r="J228" s="37">
        <v>155</v>
      </c>
      <c r="K228" s="26">
        <v>0</v>
      </c>
      <c r="L228" s="37"/>
      <c r="M228" s="40"/>
      <c r="N228" s="119"/>
      <c r="O228" s="119"/>
    </row>
    <row r="229" spans="1:15" s="139" customFormat="1" ht="15">
      <c r="A229" s="48" t="s">
        <v>149</v>
      </c>
      <c r="B229" s="48"/>
      <c r="C229" s="49">
        <v>6117</v>
      </c>
      <c r="D229" s="108">
        <v>5173</v>
      </c>
      <c r="E229" s="26">
        <v>0</v>
      </c>
      <c r="F229" s="37">
        <v>0</v>
      </c>
      <c r="G229" s="26">
        <v>0</v>
      </c>
      <c r="H229" s="37">
        <v>998</v>
      </c>
      <c r="I229" s="26">
        <v>0</v>
      </c>
      <c r="J229" s="37">
        <v>590</v>
      </c>
      <c r="K229" s="26">
        <v>0</v>
      </c>
      <c r="L229" s="37"/>
      <c r="M229" s="40"/>
      <c r="N229" s="119"/>
      <c r="O229" s="119"/>
    </row>
    <row r="230" spans="1:15" s="139" customFormat="1" ht="15">
      <c r="A230" s="48" t="s">
        <v>153</v>
      </c>
      <c r="B230" s="48"/>
      <c r="C230" s="49">
        <v>6117</v>
      </c>
      <c r="D230" s="108">
        <v>5175</v>
      </c>
      <c r="E230" s="73">
        <v>0</v>
      </c>
      <c r="F230" s="74">
        <v>0</v>
      </c>
      <c r="G230" s="26">
        <v>0</v>
      </c>
      <c r="H230" s="37">
        <v>2904</v>
      </c>
      <c r="I230" s="26">
        <v>0</v>
      </c>
      <c r="J230" s="37">
        <v>1340</v>
      </c>
      <c r="K230" s="26">
        <v>0</v>
      </c>
      <c r="L230" s="37"/>
      <c r="M230" s="40"/>
      <c r="N230" s="119"/>
      <c r="O230" s="119"/>
    </row>
    <row r="231" spans="1:14" ht="15">
      <c r="A231" s="102" t="s">
        <v>315</v>
      </c>
      <c r="B231" s="103"/>
      <c r="C231" s="104"/>
      <c r="D231" s="105"/>
      <c r="E231" s="106">
        <f>SUM(E219:E230)</f>
        <v>0</v>
      </c>
      <c r="F231" s="107">
        <f>SUM(F219:F230)</f>
        <v>44384</v>
      </c>
      <c r="G231" s="106">
        <f>SUM(G219:G230)</f>
        <v>0</v>
      </c>
      <c r="H231" s="107">
        <f>SUM(H219:H230)</f>
        <v>36077</v>
      </c>
      <c r="I231" s="106">
        <f>SUM(I226:I230)</f>
        <v>0</v>
      </c>
      <c r="J231" s="107">
        <f>SUM(J226:J230)</f>
        <v>28903</v>
      </c>
      <c r="K231" s="106">
        <f>SUM(K226:K230)</f>
        <v>0</v>
      </c>
      <c r="L231" s="107">
        <f>SUM(L219:L230)</f>
        <v>0</v>
      </c>
      <c r="N231" s="132"/>
    </row>
    <row r="232" spans="1:12" ht="15">
      <c r="A232" s="16" t="s">
        <v>106</v>
      </c>
      <c r="B232" s="16"/>
      <c r="C232" s="35">
        <v>6149</v>
      </c>
      <c r="D232" s="99">
        <v>5139</v>
      </c>
      <c r="E232" s="23"/>
      <c r="F232" s="122">
        <v>0</v>
      </c>
      <c r="G232" s="23">
        <v>0</v>
      </c>
      <c r="H232" s="122">
        <v>0</v>
      </c>
      <c r="I232" s="23">
        <v>0</v>
      </c>
      <c r="J232" s="122">
        <v>0</v>
      </c>
      <c r="K232" s="23">
        <v>0</v>
      </c>
      <c r="L232" s="122"/>
    </row>
    <row r="233" spans="1:12" ht="15">
      <c r="A233" s="16" t="s">
        <v>99</v>
      </c>
      <c r="B233" s="16"/>
      <c r="C233" s="35">
        <v>6149</v>
      </c>
      <c r="D233" s="99">
        <v>5169</v>
      </c>
      <c r="E233" s="23"/>
      <c r="F233" s="122">
        <v>0</v>
      </c>
      <c r="G233" s="23">
        <v>0</v>
      </c>
      <c r="H233" s="122">
        <v>0</v>
      </c>
      <c r="I233" s="23">
        <v>0</v>
      </c>
      <c r="J233" s="122">
        <v>0</v>
      </c>
      <c r="K233" s="23">
        <v>0</v>
      </c>
      <c r="L233" s="122"/>
    </row>
    <row r="234" spans="1:15" s="138" customFormat="1" ht="15">
      <c r="A234" s="133" t="s">
        <v>222</v>
      </c>
      <c r="B234" s="134"/>
      <c r="C234" s="135"/>
      <c r="D234" s="136"/>
      <c r="E234" s="140">
        <f aca="true" t="shared" si="31" ref="E234:L234">SUM(E232:E233)</f>
        <v>0</v>
      </c>
      <c r="F234" s="107">
        <f t="shared" si="31"/>
        <v>0</v>
      </c>
      <c r="G234" s="140">
        <f t="shared" si="31"/>
        <v>0</v>
      </c>
      <c r="H234" s="107">
        <f t="shared" si="31"/>
        <v>0</v>
      </c>
      <c r="I234" s="140">
        <f t="shared" si="31"/>
        <v>0</v>
      </c>
      <c r="J234" s="107">
        <f t="shared" si="31"/>
        <v>0</v>
      </c>
      <c r="K234" s="140">
        <f t="shared" si="31"/>
        <v>0</v>
      </c>
      <c r="L234" s="107">
        <f t="shared" si="31"/>
        <v>0</v>
      </c>
      <c r="M234" s="221"/>
      <c r="N234" s="137"/>
      <c r="O234" s="137"/>
    </row>
    <row r="235" spans="1:12" ht="15">
      <c r="A235" s="16" t="s">
        <v>184</v>
      </c>
      <c r="B235" s="16"/>
      <c r="C235" s="35">
        <v>6171</v>
      </c>
      <c r="D235" s="99">
        <v>5011</v>
      </c>
      <c r="E235" s="23">
        <v>590000</v>
      </c>
      <c r="F235" s="24">
        <v>590864</v>
      </c>
      <c r="G235" s="23">
        <v>590000</v>
      </c>
      <c r="H235" s="24">
        <v>586076</v>
      </c>
      <c r="I235" s="26">
        <v>590000</v>
      </c>
      <c r="J235" s="37">
        <v>589709</v>
      </c>
      <c r="K235" s="26">
        <v>630000</v>
      </c>
      <c r="L235" s="37"/>
    </row>
    <row r="236" spans="1:12" ht="15">
      <c r="A236" s="16" t="s">
        <v>217</v>
      </c>
      <c r="B236" s="16"/>
      <c r="C236" s="35">
        <v>6171</v>
      </c>
      <c r="D236" s="99">
        <v>5031</v>
      </c>
      <c r="E236" s="23">
        <v>145000</v>
      </c>
      <c r="F236" s="24">
        <v>137567</v>
      </c>
      <c r="G236" s="23">
        <v>140000</v>
      </c>
      <c r="H236" s="24">
        <v>141464</v>
      </c>
      <c r="I236" s="26">
        <v>140000</v>
      </c>
      <c r="J236" s="37">
        <v>137448</v>
      </c>
      <c r="K236" s="26">
        <v>159000</v>
      </c>
      <c r="L236" s="37"/>
    </row>
    <row r="237" spans="1:12" ht="15">
      <c r="A237" s="16" t="s">
        <v>218</v>
      </c>
      <c r="B237" s="16"/>
      <c r="C237" s="35">
        <v>6171</v>
      </c>
      <c r="D237" s="99">
        <v>5032</v>
      </c>
      <c r="E237" s="23">
        <v>53000</v>
      </c>
      <c r="F237" s="24">
        <v>49107</v>
      </c>
      <c r="G237" s="23">
        <v>50000</v>
      </c>
      <c r="H237" s="24">
        <v>49319</v>
      </c>
      <c r="I237" s="26">
        <v>50000</v>
      </c>
      <c r="J237" s="37">
        <v>49874</v>
      </c>
      <c r="K237" s="26">
        <v>57000</v>
      </c>
      <c r="L237" s="37"/>
    </row>
    <row r="238" spans="1:12" ht="15">
      <c r="A238" s="16" t="s">
        <v>223</v>
      </c>
      <c r="B238" s="16"/>
      <c r="C238" s="35">
        <v>6171</v>
      </c>
      <c r="D238" s="99">
        <v>5038</v>
      </c>
      <c r="E238" s="23">
        <v>6000</v>
      </c>
      <c r="F238" s="24">
        <v>5188</v>
      </c>
      <c r="G238" s="23">
        <v>6000</v>
      </c>
      <c r="H238" s="24">
        <v>5573</v>
      </c>
      <c r="I238" s="26">
        <v>6000</v>
      </c>
      <c r="J238" s="37">
        <v>5769</v>
      </c>
      <c r="K238" s="26">
        <v>10000</v>
      </c>
      <c r="L238" s="37"/>
    </row>
    <row r="239" spans="1:14" ht="15">
      <c r="A239" s="16" t="s">
        <v>150</v>
      </c>
      <c r="B239" s="16"/>
      <c r="C239" s="35">
        <v>6171</v>
      </c>
      <c r="D239" s="99">
        <v>5136</v>
      </c>
      <c r="E239" s="23">
        <v>15000</v>
      </c>
      <c r="F239" s="24">
        <v>24322</v>
      </c>
      <c r="G239" s="23">
        <v>15000</v>
      </c>
      <c r="H239" s="24">
        <v>23690</v>
      </c>
      <c r="I239" s="26">
        <v>15000</v>
      </c>
      <c r="J239" s="37">
        <v>11757</v>
      </c>
      <c r="K239" s="26">
        <v>15000</v>
      </c>
      <c r="L239" s="37"/>
      <c r="N239" s="13" t="s">
        <v>224</v>
      </c>
    </row>
    <row r="240" spans="1:15" ht="15">
      <c r="A240" s="16" t="s">
        <v>118</v>
      </c>
      <c r="B240" s="16"/>
      <c r="C240" s="35">
        <v>6171</v>
      </c>
      <c r="D240" s="99">
        <v>5137</v>
      </c>
      <c r="E240" s="23"/>
      <c r="F240" s="24">
        <v>0</v>
      </c>
      <c r="G240" s="23">
        <v>30000</v>
      </c>
      <c r="H240" s="24">
        <v>116923</v>
      </c>
      <c r="I240" s="26">
        <v>30000</v>
      </c>
      <c r="J240" s="37">
        <v>15110</v>
      </c>
      <c r="K240" s="26">
        <v>30000</v>
      </c>
      <c r="L240" s="37"/>
      <c r="O240" s="13" t="s">
        <v>225</v>
      </c>
    </row>
    <row r="241" spans="1:13" ht="15">
      <c r="A241" s="16" t="s">
        <v>106</v>
      </c>
      <c r="B241" s="16"/>
      <c r="C241" s="35">
        <v>6171</v>
      </c>
      <c r="D241" s="99">
        <v>5139</v>
      </c>
      <c r="E241" s="23">
        <v>40000</v>
      </c>
      <c r="F241" s="24">
        <v>29438</v>
      </c>
      <c r="G241" s="23">
        <v>30000</v>
      </c>
      <c r="H241" s="24">
        <v>32875</v>
      </c>
      <c r="I241" s="26">
        <v>30000</v>
      </c>
      <c r="J241" s="37">
        <v>27479</v>
      </c>
      <c r="K241" s="26">
        <v>30000</v>
      </c>
      <c r="L241" s="37"/>
      <c r="M241" s="5" t="s">
        <v>359</v>
      </c>
    </row>
    <row r="242" spans="1:12" ht="15">
      <c r="A242" s="16" t="s">
        <v>146</v>
      </c>
      <c r="B242" s="16"/>
      <c r="C242" s="35">
        <v>6171</v>
      </c>
      <c r="D242" s="99">
        <v>5153</v>
      </c>
      <c r="E242" s="23">
        <v>70000</v>
      </c>
      <c r="F242" s="24">
        <v>61580</v>
      </c>
      <c r="G242" s="23">
        <v>65000</v>
      </c>
      <c r="H242" s="24">
        <v>42251</v>
      </c>
      <c r="I242" s="26">
        <v>45000</v>
      </c>
      <c r="J242" s="37">
        <v>35359</v>
      </c>
      <c r="K242" s="26">
        <v>40000</v>
      </c>
      <c r="L242" s="37"/>
    </row>
    <row r="243" spans="1:12" ht="15">
      <c r="A243" s="16" t="s">
        <v>147</v>
      </c>
      <c r="B243" s="16"/>
      <c r="C243" s="35">
        <v>6171</v>
      </c>
      <c r="D243" s="99">
        <v>5154</v>
      </c>
      <c r="E243" s="23">
        <v>45000</v>
      </c>
      <c r="F243" s="24">
        <v>42113</v>
      </c>
      <c r="G243" s="23">
        <v>45000</v>
      </c>
      <c r="H243" s="24">
        <v>45634</v>
      </c>
      <c r="I243" s="26">
        <v>45000</v>
      </c>
      <c r="J243" s="37">
        <v>29365</v>
      </c>
      <c r="K243" s="26">
        <v>40000</v>
      </c>
      <c r="L243" s="37"/>
    </row>
    <row r="244" spans="1:12" ht="15">
      <c r="A244" s="16" t="s">
        <v>152</v>
      </c>
      <c r="B244" s="16"/>
      <c r="C244" s="35">
        <v>6171</v>
      </c>
      <c r="D244" s="99">
        <v>5161</v>
      </c>
      <c r="E244" s="23">
        <v>15000</v>
      </c>
      <c r="F244" s="24">
        <v>12866</v>
      </c>
      <c r="G244" s="23">
        <v>15000</v>
      </c>
      <c r="H244" s="24">
        <v>8252</v>
      </c>
      <c r="I244" s="26">
        <v>10000</v>
      </c>
      <c r="J244" s="37">
        <f>8069+273</f>
        <v>8342</v>
      </c>
      <c r="K244" s="26">
        <v>10000</v>
      </c>
      <c r="L244" s="37"/>
    </row>
    <row r="245" spans="1:12" ht="15">
      <c r="A245" s="16" t="s">
        <v>122</v>
      </c>
      <c r="B245" s="16"/>
      <c r="C245" s="35">
        <v>6171</v>
      </c>
      <c r="D245" s="99">
        <v>5162</v>
      </c>
      <c r="E245" s="23">
        <v>55000</v>
      </c>
      <c r="F245" s="24">
        <v>54043</v>
      </c>
      <c r="G245" s="23">
        <v>55000</v>
      </c>
      <c r="H245" s="24">
        <v>48342</v>
      </c>
      <c r="I245" s="26">
        <v>50000</v>
      </c>
      <c r="J245" s="37">
        <v>49280</v>
      </c>
      <c r="K245" s="26">
        <v>50000</v>
      </c>
      <c r="L245" s="37"/>
    </row>
    <row r="246" spans="1:12" ht="15">
      <c r="A246" s="16" t="s">
        <v>191</v>
      </c>
      <c r="B246" s="16"/>
      <c r="C246" s="35">
        <v>6171</v>
      </c>
      <c r="D246" s="99">
        <v>5163</v>
      </c>
      <c r="E246" s="23">
        <v>59000</v>
      </c>
      <c r="F246" s="24">
        <v>58042</v>
      </c>
      <c r="G246" s="23">
        <v>59000</v>
      </c>
      <c r="H246" s="24">
        <v>57715</v>
      </c>
      <c r="I246" s="26">
        <v>59000</v>
      </c>
      <c r="J246" s="37">
        <v>58174</v>
      </c>
      <c r="K246" s="26">
        <v>59000</v>
      </c>
      <c r="L246" s="37"/>
    </row>
    <row r="247" spans="1:12" ht="15">
      <c r="A247" s="16" t="s">
        <v>226</v>
      </c>
      <c r="B247" s="16"/>
      <c r="C247" s="35">
        <v>6171</v>
      </c>
      <c r="D247" s="99">
        <v>5166</v>
      </c>
      <c r="E247" s="23">
        <v>12000</v>
      </c>
      <c r="F247" s="24">
        <v>12000</v>
      </c>
      <c r="G247" s="23">
        <v>12000</v>
      </c>
      <c r="H247" s="24">
        <v>12000</v>
      </c>
      <c r="I247" s="26">
        <v>12000</v>
      </c>
      <c r="J247" s="37">
        <v>12000</v>
      </c>
      <c r="K247" s="26">
        <v>25000</v>
      </c>
      <c r="L247" s="37"/>
    </row>
    <row r="248" spans="1:12" ht="15">
      <c r="A248" s="16" t="s">
        <v>213</v>
      </c>
      <c r="B248" s="16"/>
      <c r="C248" s="35">
        <v>6171</v>
      </c>
      <c r="D248" s="99">
        <v>5167</v>
      </c>
      <c r="E248" s="23">
        <v>5000</v>
      </c>
      <c r="F248" s="24">
        <v>0</v>
      </c>
      <c r="G248" s="23">
        <v>5000</v>
      </c>
      <c r="H248" s="24">
        <v>3620</v>
      </c>
      <c r="I248" s="26">
        <v>5000</v>
      </c>
      <c r="J248" s="37">
        <v>1210</v>
      </c>
      <c r="K248" s="26">
        <v>5000</v>
      </c>
      <c r="L248" s="37"/>
    </row>
    <row r="249" spans="1:15" ht="15">
      <c r="A249" s="16" t="s">
        <v>99</v>
      </c>
      <c r="B249" s="16"/>
      <c r="C249" s="35">
        <v>6171</v>
      </c>
      <c r="D249" s="99">
        <v>5169</v>
      </c>
      <c r="E249" s="23">
        <v>120000</v>
      </c>
      <c r="F249" s="24">
        <v>133448</v>
      </c>
      <c r="G249" s="23">
        <v>120000</v>
      </c>
      <c r="H249" s="24">
        <v>102409</v>
      </c>
      <c r="I249" s="26">
        <v>120000</v>
      </c>
      <c r="J249" s="37">
        <v>159681.7</v>
      </c>
      <c r="K249" s="26">
        <v>95000</v>
      </c>
      <c r="L249" s="37"/>
      <c r="O249" s="13" t="s">
        <v>227</v>
      </c>
    </row>
    <row r="250" spans="1:12" ht="15">
      <c r="A250" s="16" t="s">
        <v>109</v>
      </c>
      <c r="B250" s="16"/>
      <c r="C250" s="35">
        <v>6171</v>
      </c>
      <c r="D250" s="99">
        <v>5171</v>
      </c>
      <c r="E250" s="23">
        <v>5000</v>
      </c>
      <c r="F250" s="24">
        <v>130841</v>
      </c>
      <c r="G250" s="23">
        <v>5000</v>
      </c>
      <c r="H250" s="24">
        <v>4567</v>
      </c>
      <c r="I250" s="26">
        <v>5000</v>
      </c>
      <c r="J250" s="37">
        <v>2227</v>
      </c>
      <c r="K250" s="26">
        <v>5000</v>
      </c>
      <c r="L250" s="37"/>
    </row>
    <row r="251" spans="1:15" ht="15">
      <c r="A251" s="16" t="s">
        <v>148</v>
      </c>
      <c r="B251" s="16"/>
      <c r="C251" s="35">
        <v>6171</v>
      </c>
      <c r="D251" s="99">
        <v>5172</v>
      </c>
      <c r="E251" s="23"/>
      <c r="F251" s="24">
        <v>0</v>
      </c>
      <c r="G251" s="23">
        <v>30000</v>
      </c>
      <c r="H251" s="24">
        <v>34848</v>
      </c>
      <c r="I251" s="26">
        <v>0</v>
      </c>
      <c r="J251" s="37">
        <v>0</v>
      </c>
      <c r="K251" s="26">
        <v>35000</v>
      </c>
      <c r="L251" s="37"/>
      <c r="O251" s="141" t="s">
        <v>228</v>
      </c>
    </row>
    <row r="252" spans="1:12" ht="15">
      <c r="A252" s="16" t="s">
        <v>325</v>
      </c>
      <c r="B252" s="16"/>
      <c r="C252" s="35">
        <v>6171</v>
      </c>
      <c r="D252" s="99">
        <v>5168</v>
      </c>
      <c r="E252" s="23"/>
      <c r="F252" s="24">
        <v>0</v>
      </c>
      <c r="G252" s="23">
        <v>0</v>
      </c>
      <c r="H252" s="24">
        <v>0</v>
      </c>
      <c r="I252" s="26">
        <v>0</v>
      </c>
      <c r="J252" s="37">
        <v>0</v>
      </c>
      <c r="K252" s="26">
        <v>60000</v>
      </c>
      <c r="L252" s="37"/>
    </row>
    <row r="253" spans="1:12" ht="15">
      <c r="A253" s="16" t="s">
        <v>229</v>
      </c>
      <c r="B253" s="16"/>
      <c r="C253" s="35">
        <v>6171</v>
      </c>
      <c r="D253" s="99">
        <v>5182</v>
      </c>
      <c r="E253" s="23">
        <v>0</v>
      </c>
      <c r="F253" s="24">
        <v>0</v>
      </c>
      <c r="G253" s="23">
        <v>0</v>
      </c>
      <c r="H253" s="24">
        <v>0</v>
      </c>
      <c r="I253" s="26">
        <v>0</v>
      </c>
      <c r="J253" s="37">
        <v>0</v>
      </c>
      <c r="K253" s="26">
        <v>0</v>
      </c>
      <c r="L253" s="37"/>
    </row>
    <row r="254" spans="1:12" ht="15">
      <c r="A254" s="16" t="s">
        <v>173</v>
      </c>
      <c r="B254" s="16"/>
      <c r="C254" s="35">
        <v>6171</v>
      </c>
      <c r="D254" s="99">
        <v>5222</v>
      </c>
      <c r="E254" s="23">
        <v>10000</v>
      </c>
      <c r="F254" s="24">
        <v>11008</v>
      </c>
      <c r="G254" s="23">
        <v>10000</v>
      </c>
      <c r="H254" s="24">
        <v>13084</v>
      </c>
      <c r="I254" s="26">
        <v>13000</v>
      </c>
      <c r="J254" s="37">
        <v>15528</v>
      </c>
      <c r="K254" s="26">
        <v>20000</v>
      </c>
      <c r="L254" s="37"/>
    </row>
    <row r="255" spans="1:12" ht="15">
      <c r="A255" s="16" t="s">
        <v>230</v>
      </c>
      <c r="B255" s="16"/>
      <c r="C255" s="35">
        <v>6171</v>
      </c>
      <c r="D255" s="99">
        <v>5229</v>
      </c>
      <c r="E255" s="23">
        <v>11000</v>
      </c>
      <c r="F255" s="24">
        <v>13835</v>
      </c>
      <c r="G255" s="23">
        <v>11000</v>
      </c>
      <c r="H255" s="24">
        <v>13796</v>
      </c>
      <c r="I255" s="26">
        <v>14000</v>
      </c>
      <c r="J255" s="37">
        <v>13811</v>
      </c>
      <c r="K255" s="26">
        <v>14000</v>
      </c>
      <c r="L255" s="37"/>
    </row>
    <row r="256" spans="1:14" ht="15">
      <c r="A256" s="16"/>
      <c r="B256" s="16"/>
      <c r="C256" s="35">
        <v>6171</v>
      </c>
      <c r="D256" s="99">
        <v>5223</v>
      </c>
      <c r="E256" s="23"/>
      <c r="F256" s="24"/>
      <c r="G256" s="23"/>
      <c r="H256" s="24">
        <v>0</v>
      </c>
      <c r="I256" s="26">
        <v>0</v>
      </c>
      <c r="J256" s="37">
        <v>30000</v>
      </c>
      <c r="K256" s="26">
        <v>0</v>
      </c>
      <c r="L256" s="37"/>
      <c r="N256" s="13" t="s">
        <v>162</v>
      </c>
    </row>
    <row r="257" spans="1:13" ht="15">
      <c r="A257" s="16" t="s">
        <v>231</v>
      </c>
      <c r="B257" s="16"/>
      <c r="C257" s="35">
        <v>6171</v>
      </c>
      <c r="D257" s="99">
        <v>5321</v>
      </c>
      <c r="E257" s="23">
        <v>0</v>
      </c>
      <c r="F257" s="24">
        <v>16700</v>
      </c>
      <c r="G257" s="23">
        <v>10000</v>
      </c>
      <c r="H257" s="24">
        <v>8800</v>
      </c>
      <c r="I257" s="26">
        <v>9000</v>
      </c>
      <c r="J257" s="37">
        <v>7400</v>
      </c>
      <c r="K257" s="26">
        <v>30000</v>
      </c>
      <c r="L257" s="37"/>
      <c r="M257" s="5" t="s">
        <v>360</v>
      </c>
    </row>
    <row r="258" spans="1:12" ht="15">
      <c r="A258" s="16" t="s">
        <v>196</v>
      </c>
      <c r="B258" s="16"/>
      <c r="C258" s="35">
        <v>6171</v>
      </c>
      <c r="D258" s="99">
        <v>5329</v>
      </c>
      <c r="E258" s="23"/>
      <c r="F258" s="24">
        <v>0</v>
      </c>
      <c r="G258" s="23">
        <v>0</v>
      </c>
      <c r="H258" s="24">
        <v>0</v>
      </c>
      <c r="I258" s="26">
        <v>0</v>
      </c>
      <c r="J258" s="37">
        <v>0</v>
      </c>
      <c r="K258" s="26">
        <v>0</v>
      </c>
      <c r="L258" s="37"/>
    </row>
    <row r="259" spans="1:12" ht="15">
      <c r="A259" s="16" t="s">
        <v>100</v>
      </c>
      <c r="B259" s="16"/>
      <c r="C259" s="35">
        <v>6171</v>
      </c>
      <c r="D259" s="99">
        <v>5361</v>
      </c>
      <c r="E259" s="23">
        <v>1000</v>
      </c>
      <c r="F259" s="24">
        <v>0</v>
      </c>
      <c r="G259" s="23">
        <v>1000</v>
      </c>
      <c r="H259" s="24">
        <v>1456</v>
      </c>
      <c r="I259" s="26">
        <v>2000</v>
      </c>
      <c r="J259" s="37">
        <v>0</v>
      </c>
      <c r="K259" s="26">
        <v>5000</v>
      </c>
      <c r="L259" s="37"/>
    </row>
    <row r="260" spans="1:12" ht="15">
      <c r="A260" s="16" t="s">
        <v>112</v>
      </c>
      <c r="B260" s="16"/>
      <c r="C260" s="35">
        <v>6171</v>
      </c>
      <c r="D260" s="99">
        <v>5362</v>
      </c>
      <c r="E260" s="23">
        <v>7000</v>
      </c>
      <c r="F260" s="24">
        <v>705</v>
      </c>
      <c r="G260" s="23">
        <v>5000</v>
      </c>
      <c r="H260" s="37">
        <v>15690</v>
      </c>
      <c r="I260" s="26">
        <v>15000</v>
      </c>
      <c r="J260" s="37">
        <v>7241</v>
      </c>
      <c r="K260" s="26">
        <v>15000</v>
      </c>
      <c r="L260" s="37"/>
    </row>
    <row r="261" spans="1:12" ht="15">
      <c r="A261" s="16"/>
      <c r="B261" s="16"/>
      <c r="C261" s="35">
        <v>6171</v>
      </c>
      <c r="D261" s="99">
        <v>5493</v>
      </c>
      <c r="E261" s="23"/>
      <c r="F261" s="24"/>
      <c r="G261" s="23"/>
      <c r="H261" s="37"/>
      <c r="I261" s="26">
        <v>0</v>
      </c>
      <c r="J261" s="37">
        <v>3000</v>
      </c>
      <c r="K261" s="26">
        <v>0</v>
      </c>
      <c r="L261" s="37"/>
    </row>
    <row r="262" spans="1:15" ht="15">
      <c r="A262" s="16" t="s">
        <v>232</v>
      </c>
      <c r="B262" s="16"/>
      <c r="C262" s="35">
        <v>6171</v>
      </c>
      <c r="D262" s="99">
        <v>6119</v>
      </c>
      <c r="E262" s="23"/>
      <c r="F262" s="24">
        <v>50400</v>
      </c>
      <c r="G262" s="23">
        <v>52000</v>
      </c>
      <c r="H262" s="24">
        <v>52030</v>
      </c>
      <c r="I262" s="26">
        <v>20000</v>
      </c>
      <c r="J262" s="37">
        <v>0</v>
      </c>
      <c r="K262" s="26">
        <v>0</v>
      </c>
      <c r="L262" s="37"/>
      <c r="O262" s="13" t="s">
        <v>233</v>
      </c>
    </row>
    <row r="263" spans="1:12" ht="15">
      <c r="A263" s="16" t="s">
        <v>115</v>
      </c>
      <c r="B263" s="16"/>
      <c r="C263" s="35">
        <v>6171</v>
      </c>
      <c r="D263" s="99">
        <v>6121</v>
      </c>
      <c r="E263" s="23"/>
      <c r="F263" s="24">
        <v>0</v>
      </c>
      <c r="G263" s="23">
        <v>0</v>
      </c>
      <c r="H263" s="24">
        <v>0</v>
      </c>
      <c r="I263" s="26">
        <v>0</v>
      </c>
      <c r="J263" s="37">
        <v>0</v>
      </c>
      <c r="K263" s="26">
        <v>0</v>
      </c>
      <c r="L263" s="37"/>
    </row>
    <row r="264" spans="1:12" ht="15">
      <c r="A264" s="16" t="s">
        <v>199</v>
      </c>
      <c r="B264" s="16"/>
      <c r="C264" s="35">
        <v>6171</v>
      </c>
      <c r="D264" s="99">
        <v>6123</v>
      </c>
      <c r="E264" s="23"/>
      <c r="F264" s="24">
        <v>0</v>
      </c>
      <c r="G264" s="23">
        <v>0</v>
      </c>
      <c r="H264" s="24">
        <v>0</v>
      </c>
      <c r="I264" s="26">
        <v>0</v>
      </c>
      <c r="J264" s="37">
        <v>0</v>
      </c>
      <c r="K264" s="26">
        <v>0</v>
      </c>
      <c r="L264" s="37"/>
    </row>
    <row r="265" spans="1:12" ht="15">
      <c r="A265" s="102" t="s">
        <v>234</v>
      </c>
      <c r="B265" s="103"/>
      <c r="C265" s="104"/>
      <c r="D265" s="105"/>
      <c r="E265" s="106">
        <f aca="true" t="shared" si="32" ref="E265:L265">SUM(E235:E264)</f>
        <v>1264000</v>
      </c>
      <c r="F265" s="107">
        <f t="shared" si="32"/>
        <v>1434067</v>
      </c>
      <c r="G265" s="106">
        <f t="shared" si="32"/>
        <v>1361000</v>
      </c>
      <c r="H265" s="107">
        <f t="shared" si="32"/>
        <v>1420414</v>
      </c>
      <c r="I265" s="106">
        <f t="shared" si="32"/>
        <v>1285000</v>
      </c>
      <c r="J265" s="107">
        <f>SUM(J235:J264)</f>
        <v>1269764.7</v>
      </c>
      <c r="K265" s="106">
        <f>SUM(K235:K264)</f>
        <v>1439000</v>
      </c>
      <c r="L265" s="107">
        <f t="shared" si="32"/>
        <v>0</v>
      </c>
    </row>
    <row r="266" spans="1:12" ht="15">
      <c r="A266" s="16" t="s">
        <v>191</v>
      </c>
      <c r="B266" s="16"/>
      <c r="C266" s="35">
        <v>6310</v>
      </c>
      <c r="D266" s="99">
        <v>5163</v>
      </c>
      <c r="E266" s="23">
        <v>20000</v>
      </c>
      <c r="F266" s="24">
        <v>19532</v>
      </c>
      <c r="G266" s="23">
        <v>20000</v>
      </c>
      <c r="H266" s="24">
        <v>20228</v>
      </c>
      <c r="I266" s="23">
        <v>20000</v>
      </c>
      <c r="J266" s="24">
        <v>20533</v>
      </c>
      <c r="K266" s="23">
        <v>20000</v>
      </c>
      <c r="L266" s="24"/>
    </row>
    <row r="267" spans="1:12" ht="15">
      <c r="A267" s="102" t="s">
        <v>90</v>
      </c>
      <c r="B267" s="103"/>
      <c r="C267" s="104"/>
      <c r="D267" s="105"/>
      <c r="E267" s="106">
        <f aca="true" t="shared" si="33" ref="E267:L267">E266</f>
        <v>20000</v>
      </c>
      <c r="F267" s="107">
        <f t="shared" si="33"/>
        <v>19532</v>
      </c>
      <c r="G267" s="106">
        <f t="shared" si="33"/>
        <v>20000</v>
      </c>
      <c r="H267" s="107">
        <f t="shared" si="33"/>
        <v>20228</v>
      </c>
      <c r="I267" s="106">
        <f t="shared" si="33"/>
        <v>20000</v>
      </c>
      <c r="J267" s="107">
        <f t="shared" si="33"/>
        <v>20533</v>
      </c>
      <c r="K267" s="106">
        <f t="shared" si="33"/>
        <v>20000</v>
      </c>
      <c r="L267" s="107">
        <f t="shared" si="33"/>
        <v>0</v>
      </c>
    </row>
    <row r="268" spans="1:12" ht="15">
      <c r="A268" s="48" t="s">
        <v>235</v>
      </c>
      <c r="B268" s="48"/>
      <c r="C268" s="49">
        <v>6330</v>
      </c>
      <c r="D268" s="108">
        <v>5345</v>
      </c>
      <c r="E268" s="23"/>
      <c r="F268" s="122">
        <v>0</v>
      </c>
      <c r="G268" s="23">
        <v>0</v>
      </c>
      <c r="H268" s="122">
        <v>500</v>
      </c>
      <c r="I268" s="23">
        <v>0</v>
      </c>
      <c r="J268" s="122">
        <v>0</v>
      </c>
      <c r="K268" s="23">
        <v>0</v>
      </c>
      <c r="L268" s="122"/>
    </row>
    <row r="269" spans="1:12" ht="15">
      <c r="A269" s="102" t="s">
        <v>236</v>
      </c>
      <c r="B269" s="103"/>
      <c r="C269" s="104"/>
      <c r="D269" s="105"/>
      <c r="E269" s="142">
        <f aca="true" t="shared" si="34" ref="E269:L269">E268</f>
        <v>0</v>
      </c>
      <c r="F269" s="143">
        <f t="shared" si="34"/>
        <v>0</v>
      </c>
      <c r="G269" s="142">
        <f t="shared" si="34"/>
        <v>0</v>
      </c>
      <c r="H269" s="143">
        <f t="shared" si="34"/>
        <v>500</v>
      </c>
      <c r="I269" s="142">
        <f t="shared" si="34"/>
        <v>0</v>
      </c>
      <c r="J269" s="143">
        <f t="shared" si="34"/>
        <v>0</v>
      </c>
      <c r="K269" s="142">
        <f t="shared" si="34"/>
        <v>0</v>
      </c>
      <c r="L269" s="143">
        <f t="shared" si="34"/>
        <v>0</v>
      </c>
    </row>
    <row r="270" spans="1:12" ht="15">
      <c r="A270" s="16" t="s">
        <v>112</v>
      </c>
      <c r="B270" s="16"/>
      <c r="C270" s="35">
        <v>6399</v>
      </c>
      <c r="D270" s="99">
        <v>5362</v>
      </c>
      <c r="E270" s="23"/>
      <c r="F270" s="24">
        <v>0</v>
      </c>
      <c r="G270" s="23">
        <v>0</v>
      </c>
      <c r="H270" s="24">
        <v>0</v>
      </c>
      <c r="I270" s="23">
        <v>0</v>
      </c>
      <c r="J270" s="24">
        <v>0</v>
      </c>
      <c r="K270" s="23">
        <v>0</v>
      </c>
      <c r="L270" s="24"/>
    </row>
    <row r="271" spans="1:12" ht="15">
      <c r="A271" s="128" t="s">
        <v>113</v>
      </c>
      <c r="B271" s="128"/>
      <c r="C271" s="130">
        <v>6399</v>
      </c>
      <c r="D271" s="131">
        <v>5363</v>
      </c>
      <c r="E271" s="23"/>
      <c r="F271" s="144">
        <v>0</v>
      </c>
      <c r="G271" s="23">
        <v>0</v>
      </c>
      <c r="H271" s="144">
        <v>0</v>
      </c>
      <c r="I271" s="23">
        <v>0</v>
      </c>
      <c r="J271" s="144">
        <v>0</v>
      </c>
      <c r="K271" s="23">
        <v>0</v>
      </c>
      <c r="L271" s="144"/>
    </row>
    <row r="272" spans="1:12" ht="14.25" customHeight="1">
      <c r="A272" s="102" t="s">
        <v>237</v>
      </c>
      <c r="B272" s="103"/>
      <c r="C272" s="104"/>
      <c r="D272" s="105"/>
      <c r="E272" s="106">
        <f aca="true" t="shared" si="35" ref="E272:L272">E270+E271</f>
        <v>0</v>
      </c>
      <c r="F272" s="107">
        <f t="shared" si="35"/>
        <v>0</v>
      </c>
      <c r="G272" s="106">
        <f t="shared" si="35"/>
        <v>0</v>
      </c>
      <c r="H272" s="107">
        <f t="shared" si="35"/>
        <v>0</v>
      </c>
      <c r="I272" s="106">
        <f t="shared" si="35"/>
        <v>0</v>
      </c>
      <c r="J272" s="107">
        <f t="shared" si="35"/>
        <v>0</v>
      </c>
      <c r="K272" s="106">
        <f t="shared" si="35"/>
        <v>0</v>
      </c>
      <c r="L272" s="107">
        <f t="shared" si="35"/>
        <v>0</v>
      </c>
    </row>
    <row r="273" spans="1:14" ht="15">
      <c r="A273" s="129" t="s">
        <v>238</v>
      </c>
      <c r="B273" s="128"/>
      <c r="C273" s="130">
        <v>6402</v>
      </c>
      <c r="D273" s="131">
        <v>5364</v>
      </c>
      <c r="E273" s="23">
        <v>0</v>
      </c>
      <c r="F273" s="144">
        <v>6637</v>
      </c>
      <c r="G273" s="23">
        <v>0</v>
      </c>
      <c r="H273" s="144">
        <v>4923</v>
      </c>
      <c r="I273" s="23">
        <v>0</v>
      </c>
      <c r="J273" s="144">
        <v>16547.8</v>
      </c>
      <c r="K273" s="23">
        <v>0</v>
      </c>
      <c r="L273" s="144"/>
      <c r="N273" s="13" t="s">
        <v>239</v>
      </c>
    </row>
    <row r="274" spans="1:12" ht="15">
      <c r="A274" s="129" t="s">
        <v>240</v>
      </c>
      <c r="B274" s="128"/>
      <c r="C274" s="130">
        <v>6402</v>
      </c>
      <c r="D274" s="131">
        <v>5366</v>
      </c>
      <c r="E274" s="23">
        <v>0</v>
      </c>
      <c r="F274" s="144">
        <v>10250</v>
      </c>
      <c r="G274" s="23">
        <v>2000</v>
      </c>
      <c r="H274" s="144">
        <v>630</v>
      </c>
      <c r="I274" s="23">
        <v>0</v>
      </c>
      <c r="J274" s="144">
        <v>7190</v>
      </c>
      <c r="K274" s="23">
        <v>0</v>
      </c>
      <c r="L274" s="144"/>
    </row>
    <row r="275" spans="1:12" ht="14.25" customHeight="1">
      <c r="A275" s="102" t="s">
        <v>238</v>
      </c>
      <c r="B275" s="103"/>
      <c r="C275" s="104"/>
      <c r="D275" s="105"/>
      <c r="E275" s="106">
        <f aca="true" t="shared" si="36" ref="E275:L275">E273+E274</f>
        <v>0</v>
      </c>
      <c r="F275" s="107">
        <f t="shared" si="36"/>
        <v>16887</v>
      </c>
      <c r="G275" s="106">
        <f t="shared" si="36"/>
        <v>2000</v>
      </c>
      <c r="H275" s="107">
        <f t="shared" si="36"/>
        <v>5553</v>
      </c>
      <c r="I275" s="106">
        <f t="shared" si="36"/>
        <v>0</v>
      </c>
      <c r="J275" s="107">
        <f t="shared" si="36"/>
        <v>23737.8</v>
      </c>
      <c r="K275" s="106">
        <f t="shared" si="36"/>
        <v>0</v>
      </c>
      <c r="L275" s="107">
        <f t="shared" si="36"/>
        <v>0</v>
      </c>
    </row>
    <row r="276" spans="1:12" ht="15">
      <c r="A276" s="16" t="s">
        <v>150</v>
      </c>
      <c r="B276" s="16"/>
      <c r="C276" s="35">
        <v>6409</v>
      </c>
      <c r="D276" s="99">
        <v>5136</v>
      </c>
      <c r="E276" s="23"/>
      <c r="F276" s="37">
        <v>0</v>
      </c>
      <c r="G276" s="23">
        <v>0</v>
      </c>
      <c r="H276" s="37">
        <v>0</v>
      </c>
      <c r="I276" s="23">
        <v>0</v>
      </c>
      <c r="J276" s="37">
        <v>0</v>
      </c>
      <c r="K276" s="23">
        <v>0</v>
      </c>
      <c r="L276" s="37"/>
    </row>
    <row r="277" spans="1:12" ht="15">
      <c r="A277" s="16" t="s">
        <v>191</v>
      </c>
      <c r="B277" s="16"/>
      <c r="C277" s="35">
        <v>6409</v>
      </c>
      <c r="D277" s="99">
        <v>5163</v>
      </c>
      <c r="E277" s="23"/>
      <c r="F277" s="37">
        <v>0</v>
      </c>
      <c r="G277" s="23">
        <v>0</v>
      </c>
      <c r="H277" s="37">
        <v>0</v>
      </c>
      <c r="I277" s="23">
        <v>0</v>
      </c>
      <c r="J277" s="37">
        <v>0</v>
      </c>
      <c r="K277" s="23">
        <v>0</v>
      </c>
      <c r="L277" s="37"/>
    </row>
    <row r="278" spans="1:12" ht="15">
      <c r="A278" s="16" t="s">
        <v>99</v>
      </c>
      <c r="B278" s="16"/>
      <c r="C278" s="35">
        <v>6409</v>
      </c>
      <c r="D278" s="99">
        <v>5169</v>
      </c>
      <c r="E278" s="23"/>
      <c r="F278" s="24">
        <v>0</v>
      </c>
      <c r="G278" s="23">
        <v>0</v>
      </c>
      <c r="H278" s="24">
        <v>0</v>
      </c>
      <c r="I278" s="23">
        <v>0</v>
      </c>
      <c r="J278" s="24">
        <v>0</v>
      </c>
      <c r="K278" s="23">
        <v>0</v>
      </c>
      <c r="L278" s="24"/>
    </row>
    <row r="279" spans="1:12" ht="15">
      <c r="A279" s="102"/>
      <c r="B279" s="103"/>
      <c r="C279" s="104"/>
      <c r="D279" s="105"/>
      <c r="E279" s="145">
        <f aca="true" t="shared" si="37" ref="E279:L279">E276+E277+E278</f>
        <v>0</v>
      </c>
      <c r="F279" s="146">
        <f t="shared" si="37"/>
        <v>0</v>
      </c>
      <c r="G279" s="145">
        <f t="shared" si="37"/>
        <v>0</v>
      </c>
      <c r="H279" s="146">
        <f t="shared" si="37"/>
        <v>0</v>
      </c>
      <c r="I279" s="145">
        <f>I276+I277+I278</f>
        <v>0</v>
      </c>
      <c r="J279" s="146">
        <f t="shared" si="37"/>
        <v>0</v>
      </c>
      <c r="K279" s="145">
        <f>K276+K277+K278</f>
        <v>0</v>
      </c>
      <c r="L279" s="146">
        <f t="shared" si="37"/>
        <v>0</v>
      </c>
    </row>
    <row r="280" spans="1:12" ht="14.25" customHeight="1" thickBot="1" thickTop="1">
      <c r="A280" s="16"/>
      <c r="B280" s="16"/>
      <c r="C280" s="147"/>
      <c r="D280" s="147"/>
      <c r="E280" s="14"/>
      <c r="F280" s="15"/>
      <c r="G280" s="14"/>
      <c r="H280" s="15"/>
      <c r="I280" s="14"/>
      <c r="J280" s="15"/>
      <c r="K280" s="14"/>
      <c r="L280" s="15"/>
    </row>
    <row r="281" spans="1:12" ht="20.25" thickBot="1" thickTop="1">
      <c r="A281" s="148" t="s">
        <v>241</v>
      </c>
      <c r="B281" s="149"/>
      <c r="C281" s="150"/>
      <c r="D281" s="150"/>
      <c r="E281" s="151">
        <f>E9+E11+E13+E21+E27+E34+E37+E48+E83+E91+E99+E118+E128+E166+E168+E171+E174+E176+E195+E205+E215+E225+E234+E265+E267+E269+E272+E275+E279</f>
        <v>10783000</v>
      </c>
      <c r="F281" s="152">
        <f>F9+F11+F13+F21+F27+F34+F37+F48+F83+F91+F99+F118+F128+F166+F168+F171+F174+F176+F195+F205+F215+F225+F234+F265+F267+F269+F272+F275+F279</f>
        <v>10922725</v>
      </c>
      <c r="G281" s="151">
        <f>G9+G11+G13+G21+G27+G34+G37+G48+G83+G91+G99+G118+G128+G166+G168+G171+G174+G176+G195+G205+G215+G225+G234+G265+G267+G269+G272+G275+G279</f>
        <v>15172488</v>
      </c>
      <c r="H281" s="152">
        <f>H9+H11+H13+H21+H27+H34+H37+H48+H83+H91+H99+H118+H128+H166+H168+H171+H174+H176+H195+H205+H215+H225+H234+H265+H267+H269+H272+H275+H279+H180+H231</f>
        <v>14215260</v>
      </c>
      <c r="I281" s="151">
        <f>I9+I11+I13+I21+I27+I34+I37+I48+I83+I91+I99+I118+I128+I166+I168+I171+I174+I176+I195+I205+I215+I225+I234+I265+I267+I269+I272+I275+I279+I231+I180+I178</f>
        <v>18866000</v>
      </c>
      <c r="J281" s="152">
        <f>J9+J11+J13+J21+J27+J34+J37+J48+J83+J91+J99+J118+J128+J166+J168+J171+J174+J176+J195+J205+J215+J225+J234+J265+J267+J269+J272+J275+J279+J180+J231</f>
        <v>11121562.1</v>
      </c>
      <c r="K281" s="151">
        <f>K9+K11+K13+K21+K27+K34+K37+K48+K83+K91+K99+K118+K128+K166+K168+K171+K174+K176+K195+K205+K215+K225+K234+K265+K267+K269+K272+K275+K279+K231+K180+K178</f>
        <v>20151200</v>
      </c>
      <c r="L281" s="152">
        <f>L9+L11+L13+L21+L27+L34+L37+L48+L83+L91+L99+L118+L128+L166+L168+L171+L174+L176+L195+L205+L215+L225+L234+L265+L267+L269+L272+L275+L279+L180+L231</f>
        <v>0</v>
      </c>
    </row>
    <row r="282" spans="5:12" ht="15.75" thickTop="1">
      <c r="E282" s="89"/>
      <c r="F282" s="88">
        <f>F281-E281</f>
        <v>139725</v>
      </c>
      <c r="G282" s="89"/>
      <c r="H282" s="88">
        <f>H281-G281</f>
        <v>-957228</v>
      </c>
      <c r="I282" s="89"/>
      <c r="J282" s="88">
        <f>J281-I281</f>
        <v>-7744437.9</v>
      </c>
      <c r="K282" s="89"/>
      <c r="L282" s="88">
        <f>L281-K281</f>
        <v>-20151200</v>
      </c>
    </row>
    <row r="283" spans="7:12" ht="15">
      <c r="G283" s="89"/>
      <c r="H283" s="88"/>
      <c r="I283" s="89"/>
      <c r="J283" s="88">
        <v>10886824</v>
      </c>
      <c r="K283" s="89"/>
      <c r="L283" s="88"/>
    </row>
    <row r="284" spans="5:12" ht="15">
      <c r="E284" s="14"/>
      <c r="F284" s="155"/>
      <c r="G284" s="157"/>
      <c r="H284" s="15"/>
      <c r="I284" s="14"/>
      <c r="J284" s="15"/>
      <c r="K284" s="14"/>
      <c r="L284" s="15"/>
    </row>
    <row r="285" spans="1:12" ht="15">
      <c r="A285" s="16" t="s">
        <v>346</v>
      </c>
      <c r="B285" s="158">
        <v>9512042</v>
      </c>
      <c r="C285" s="154"/>
      <c r="E285" s="14"/>
      <c r="F285" s="155"/>
      <c r="G285" s="14"/>
      <c r="H285" s="15"/>
      <c r="I285" s="14"/>
      <c r="J285" s="220"/>
      <c r="K285" s="14"/>
      <c r="L285" s="15"/>
    </row>
    <row r="286" spans="1:3" ht="15">
      <c r="A286" s="16" t="s">
        <v>242</v>
      </c>
      <c r="B286" s="158">
        <f>'návrh - příjmy 2015'!J101</f>
        <v>15848500</v>
      </c>
      <c r="C286" s="154"/>
    </row>
    <row r="287" spans="1:12" ht="15">
      <c r="A287" s="16" t="s">
        <v>243</v>
      </c>
      <c r="B287" s="158">
        <f>K281</f>
        <v>20151200</v>
      </c>
      <c r="C287" s="154"/>
      <c r="F287" s="88"/>
      <c r="H287" s="88"/>
      <c r="J287" s="88"/>
      <c r="L287" s="88"/>
    </row>
    <row r="288" spans="1:8" ht="15">
      <c r="A288" s="16" t="s">
        <v>244</v>
      </c>
      <c r="B288" s="158">
        <v>0</v>
      </c>
      <c r="C288" s="154"/>
      <c r="H288" s="88"/>
    </row>
    <row r="289" ht="6.75" customHeight="1">
      <c r="C289" s="153"/>
    </row>
    <row r="290" spans="1:3" ht="15.75">
      <c r="A290" s="159" t="s">
        <v>245</v>
      </c>
      <c r="B290" s="160">
        <f>B285+B286-B287-B288</f>
        <v>5209342</v>
      </c>
      <c r="C290" s="161"/>
    </row>
    <row r="292" ht="15">
      <c r="B292" s="222"/>
    </row>
  </sheetData>
  <sheetProtection selectLockedCells="1" selectUnlockedCells="1"/>
  <mergeCells count="5">
    <mergeCell ref="E1:F1"/>
    <mergeCell ref="G1:H1"/>
    <mergeCell ref="I1:J1"/>
    <mergeCell ref="K1:L1"/>
    <mergeCell ref="A45:B45"/>
  </mergeCells>
  <printOptions/>
  <pageMargins left="0.31527777777777777" right="0.31527777777777777" top="0.39375" bottom="0.19652777777777777" header="0.5118055555555555" footer="0.5118055555555555"/>
  <pageSetup fitToHeight="0" fitToWidth="1" horizontalDpi="300" verticalDpi="300" orientation="landscape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1"/>
  <sheetViews>
    <sheetView tabSelected="1" zoomScalePageLayoutView="0" workbookViewId="0" topLeftCell="A1">
      <selection activeCell="B2" sqref="B2:F2"/>
    </sheetView>
  </sheetViews>
  <sheetFormatPr defaultColWidth="9.140625" defaultRowHeight="15"/>
  <cols>
    <col min="1" max="1" width="2.28125" style="162" customWidth="1"/>
    <col min="2" max="2" width="45.7109375" style="0" customWidth="1"/>
    <col min="3" max="3" width="12.7109375" style="2" customWidth="1"/>
    <col min="4" max="4" width="3.28125" style="163" customWidth="1"/>
    <col min="5" max="5" width="45.7109375" style="0" customWidth="1"/>
    <col min="6" max="6" width="12.7109375" style="0" customWidth="1"/>
  </cols>
  <sheetData>
    <row r="1" ht="12.75" customHeight="1"/>
    <row r="2" spans="1:6" ht="30">
      <c r="A2" s="162" t="s">
        <v>365</v>
      </c>
      <c r="B2" s="232" t="s">
        <v>366</v>
      </c>
      <c r="C2" s="232"/>
      <c r="D2" s="232"/>
      <c r="E2" s="232"/>
      <c r="F2" s="232"/>
    </row>
    <row r="3" spans="2:6" ht="6" customHeight="1">
      <c r="B3" s="233"/>
      <c r="C3" s="233"/>
      <c r="D3" s="233"/>
      <c r="E3" s="233"/>
      <c r="F3" s="233"/>
    </row>
    <row r="4" spans="2:6" ht="35.25">
      <c r="B4" s="234" t="s">
        <v>361</v>
      </c>
      <c r="C4" s="234"/>
      <c r="D4" s="234"/>
      <c r="E4" s="234"/>
      <c r="F4" s="234"/>
    </row>
    <row r="5" spans="2:6" ht="27.75" customHeight="1">
      <c r="B5" s="164"/>
      <c r="C5" s="165"/>
      <c r="D5" s="166"/>
      <c r="E5" s="164"/>
      <c r="F5" s="164"/>
    </row>
    <row r="6" spans="1:6" s="83" customFormat="1" ht="27.75">
      <c r="A6" s="167"/>
      <c r="B6" s="235" t="s">
        <v>246</v>
      </c>
      <c r="C6" s="235"/>
      <c r="D6" s="168"/>
      <c r="E6" s="236" t="s">
        <v>247</v>
      </c>
      <c r="F6" s="236"/>
    </row>
    <row r="7" ht="9.75" customHeight="1">
      <c r="C7" s="14"/>
    </row>
    <row r="8" spans="1:6" ht="15">
      <c r="A8" s="162" t="s">
        <v>248</v>
      </c>
      <c r="B8" s="169" t="s">
        <v>5</v>
      </c>
      <c r="C8" s="170">
        <v>2700000</v>
      </c>
      <c r="D8" s="171"/>
      <c r="E8" s="172" t="s">
        <v>104</v>
      </c>
      <c r="F8" s="173">
        <f>'návrh - výdaje 2015 '!K9</f>
        <v>46000</v>
      </c>
    </row>
    <row r="9" spans="1:6" ht="15">
      <c r="A9" s="162" t="s">
        <v>248</v>
      </c>
      <c r="B9" s="174" t="s">
        <v>6</v>
      </c>
      <c r="C9" s="175">
        <f>'návrh - příjmy 2015'!J5</f>
        <v>320000</v>
      </c>
      <c r="D9" s="171"/>
      <c r="E9" s="176" t="s">
        <v>55</v>
      </c>
      <c r="F9" s="177">
        <f>'návrh - výdaje 2015 '!K21</f>
        <v>1650000</v>
      </c>
    </row>
    <row r="10" spans="1:6" ht="15">
      <c r="A10" s="162" t="s">
        <v>248</v>
      </c>
      <c r="B10" s="174" t="s">
        <v>7</v>
      </c>
      <c r="C10" s="175">
        <f>'návrh - příjmy 2015'!J6</f>
        <v>310000</v>
      </c>
      <c r="D10" s="171"/>
      <c r="E10" s="176" t="s">
        <v>57</v>
      </c>
      <c r="F10" s="177">
        <f>'návrh - výdaje 2015 '!K27</f>
        <v>230000</v>
      </c>
    </row>
    <row r="11" spans="1:6" ht="15">
      <c r="A11" s="162" t="s">
        <v>248</v>
      </c>
      <c r="B11" s="174" t="s">
        <v>8</v>
      </c>
      <c r="C11" s="175">
        <f>'návrh - příjmy 2015'!J7</f>
        <v>2800000</v>
      </c>
      <c r="D11" s="171"/>
      <c r="E11" s="176" t="s">
        <v>125</v>
      </c>
      <c r="F11" s="177">
        <f>'návrh - výdaje 2015 '!K34</f>
        <v>70000</v>
      </c>
    </row>
    <row r="12" spans="1:6" ht="15">
      <c r="A12" s="162" t="s">
        <v>248</v>
      </c>
      <c r="B12" s="174" t="s">
        <v>10</v>
      </c>
      <c r="C12" s="175">
        <f>'návrh - příjmy 2015'!J9</f>
        <v>5800000</v>
      </c>
      <c r="D12" s="171"/>
      <c r="E12" s="176" t="s">
        <v>126</v>
      </c>
      <c r="F12" s="177">
        <f>'návrh - výdaje 2015 '!K37</f>
        <v>50000</v>
      </c>
    </row>
    <row r="13" spans="2:6" ht="15">
      <c r="B13" s="174" t="s">
        <v>249</v>
      </c>
      <c r="C13" s="175">
        <f>'návrh - příjmy 2015'!J8</f>
        <v>0</v>
      </c>
      <c r="D13" s="171"/>
      <c r="E13" s="176" t="s">
        <v>250</v>
      </c>
      <c r="F13" s="177">
        <f>'návrh - výdaje 2015 '!K48</f>
        <v>9408000</v>
      </c>
    </row>
    <row r="14" spans="2:6" ht="15">
      <c r="B14" s="174" t="s">
        <v>251</v>
      </c>
      <c r="C14" s="175">
        <f>'návrh - příjmy 2015'!J11</f>
        <v>4500</v>
      </c>
      <c r="D14" s="171"/>
      <c r="E14" s="178" t="s">
        <v>58</v>
      </c>
      <c r="F14" s="179">
        <f>'návrh - výdaje 2015 '!K62</f>
        <v>427000</v>
      </c>
    </row>
    <row r="15" spans="1:6" ht="15">
      <c r="A15" s="162" t="s">
        <v>248</v>
      </c>
      <c r="B15" s="174" t="s">
        <v>13</v>
      </c>
      <c r="C15" s="175">
        <f>'návrh - příjmy 2015'!J12</f>
        <v>700000</v>
      </c>
      <c r="E15" s="178" t="s">
        <v>59</v>
      </c>
      <c r="F15" s="179">
        <f>'návrh - výdaje 2015 '!K80</f>
        <v>356200</v>
      </c>
    </row>
    <row r="16" spans="1:6" ht="15">
      <c r="A16" s="162" t="s">
        <v>248</v>
      </c>
      <c r="B16" s="174" t="s">
        <v>14</v>
      </c>
      <c r="C16" s="175">
        <f>'návrh - příjmy 2015'!J13</f>
        <v>43000</v>
      </c>
      <c r="E16" s="176" t="s">
        <v>155</v>
      </c>
      <c r="F16" s="177">
        <f>F15+F14</f>
        <v>783200</v>
      </c>
    </row>
    <row r="17" spans="1:6" ht="15">
      <c r="A17" s="162" t="s">
        <v>248</v>
      </c>
      <c r="B17" s="174" t="s">
        <v>15</v>
      </c>
      <c r="C17" s="175">
        <f>'návrh - příjmy 2015'!J14</f>
        <v>5000</v>
      </c>
      <c r="E17" s="176" t="s">
        <v>164</v>
      </c>
      <c r="F17" s="177">
        <f>'návrh - výdaje 2015 '!K99</f>
        <v>111000</v>
      </c>
    </row>
    <row r="18" spans="1:6" ht="15">
      <c r="A18" s="162" t="s">
        <v>248</v>
      </c>
      <c r="B18" s="174" t="s">
        <v>16</v>
      </c>
      <c r="C18" s="175">
        <f>'návrh - příjmy 2015'!J15</f>
        <v>40000</v>
      </c>
      <c r="E18" s="176" t="s">
        <v>159</v>
      </c>
      <c r="F18" s="177">
        <f>'návrh - výdaje 2015 '!K91</f>
        <v>440000</v>
      </c>
    </row>
    <row r="19" spans="1:6" ht="15">
      <c r="A19" s="162" t="s">
        <v>248</v>
      </c>
      <c r="B19" s="174" t="s">
        <v>17</v>
      </c>
      <c r="C19" s="175">
        <f>'návrh - příjmy 2015'!J16</f>
        <v>6000</v>
      </c>
      <c r="E19" s="178" t="s">
        <v>172</v>
      </c>
      <c r="F19" s="179">
        <f>'návrh - výdaje 2015 '!K111</f>
        <v>218000</v>
      </c>
    </row>
    <row r="20" spans="1:8" ht="15">
      <c r="A20" s="162" t="s">
        <v>248</v>
      </c>
      <c r="B20" s="174" t="s">
        <v>20</v>
      </c>
      <c r="C20" s="175">
        <f>'návrh - příjmy 2015'!J19</f>
        <v>150000</v>
      </c>
      <c r="E20" s="178" t="s">
        <v>67</v>
      </c>
      <c r="F20" s="179">
        <f>'návrh - výdaje 2015 '!K117</f>
        <v>340000</v>
      </c>
      <c r="H20" s="139"/>
    </row>
    <row r="21" spans="1:6" ht="15">
      <c r="A21" s="162" t="s">
        <v>248</v>
      </c>
      <c r="B21" s="174" t="s">
        <v>19</v>
      </c>
      <c r="C21" s="175">
        <f>'návrh - příjmy 2015'!J18</f>
        <v>50000</v>
      </c>
      <c r="E21" s="176" t="s">
        <v>64</v>
      </c>
      <c r="F21" s="177">
        <f>F19+F20</f>
        <v>558000</v>
      </c>
    </row>
    <row r="22" spans="1:6" ht="15">
      <c r="A22" s="162" t="s">
        <v>248</v>
      </c>
      <c r="B22" s="174" t="s">
        <v>21</v>
      </c>
      <c r="C22" s="175">
        <f>'návrh - příjmy 2015'!J20</f>
        <v>30000</v>
      </c>
      <c r="E22" s="176" t="s">
        <v>71</v>
      </c>
      <c r="F22" s="177">
        <f>'návrh - výdaje 2015 '!K128</f>
        <v>225000</v>
      </c>
    </row>
    <row r="23" spans="1:6" ht="15">
      <c r="A23" s="162" t="s">
        <v>248</v>
      </c>
      <c r="B23" s="174" t="s">
        <v>23</v>
      </c>
      <c r="C23" s="175">
        <f>'návrh - příjmy 2015'!J21</f>
        <v>1400000</v>
      </c>
      <c r="D23" s="171"/>
      <c r="E23" s="178" t="s">
        <v>180</v>
      </c>
      <c r="F23" s="179">
        <f>'návrh - výdaje 2015 '!K134</f>
        <v>1130000</v>
      </c>
    </row>
    <row r="24" spans="1:6" ht="15">
      <c r="A24" s="162" t="s">
        <v>248</v>
      </c>
      <c r="B24" s="174" t="s">
        <v>253</v>
      </c>
      <c r="C24" s="180">
        <f>'návrh - příjmy 2015'!J23</f>
        <v>231800</v>
      </c>
      <c r="E24" s="178" t="s">
        <v>73</v>
      </c>
      <c r="F24" s="179">
        <f>'návrh - výdaje 2015 '!K139</f>
        <v>30000</v>
      </c>
    </row>
    <row r="25" spans="1:6" ht="15.75">
      <c r="A25" s="162" t="s">
        <v>248</v>
      </c>
      <c r="B25" s="181" t="s">
        <v>39</v>
      </c>
      <c r="C25" s="182">
        <f>SUM(C8:C24)</f>
        <v>14590300</v>
      </c>
      <c r="E25" s="178" t="s">
        <v>183</v>
      </c>
      <c r="F25" s="179">
        <f>'návrh - výdaje 2015 '!K143</f>
        <v>60000</v>
      </c>
    </row>
    <row r="26" spans="1:6" ht="15">
      <c r="A26" s="162" t="s">
        <v>248</v>
      </c>
      <c r="B26" s="183" t="s">
        <v>44</v>
      </c>
      <c r="C26" s="184">
        <f>'návrh - příjmy 2015'!J37</f>
        <v>105000</v>
      </c>
      <c r="E26" s="178" t="s">
        <v>252</v>
      </c>
      <c r="F26" s="179">
        <f>'návrh - výdaje 2015 '!K165</f>
        <v>1260000</v>
      </c>
    </row>
    <row r="27" spans="1:6" ht="15">
      <c r="A27" s="162" t="s">
        <v>248</v>
      </c>
      <c r="B27" s="183" t="s">
        <v>47</v>
      </c>
      <c r="C27" s="184">
        <f>'návrh - příjmy 2015'!J39</f>
        <v>300000</v>
      </c>
      <c r="E27" s="176" t="s">
        <v>203</v>
      </c>
      <c r="F27" s="177">
        <f>SUM(F23:F26)</f>
        <v>2480000</v>
      </c>
    </row>
    <row r="28" spans="1:6" ht="15">
      <c r="A28" s="162" t="s">
        <v>248</v>
      </c>
      <c r="B28" s="183" t="s">
        <v>52</v>
      </c>
      <c r="C28" s="184">
        <f>'návrh - příjmy 2015'!J42</f>
        <v>0</v>
      </c>
      <c r="E28" s="176" t="s">
        <v>204</v>
      </c>
      <c r="F28" s="177">
        <f>'návrh - výdaje 2015 '!K168</f>
        <v>1000000</v>
      </c>
    </row>
    <row r="29" spans="1:6" ht="15">
      <c r="A29" s="162" t="s">
        <v>248</v>
      </c>
      <c r="B29" s="185" t="s">
        <v>58</v>
      </c>
      <c r="C29" s="186">
        <f>'návrh - příjmy 2015'!J51</f>
        <v>17000</v>
      </c>
      <c r="E29" s="176" t="s">
        <v>84</v>
      </c>
      <c r="F29" s="177">
        <f>'návrh - výdaje 2015 '!K171</f>
        <v>85000</v>
      </c>
    </row>
    <row r="30" spans="1:6" ht="15">
      <c r="A30" s="162" t="s">
        <v>248</v>
      </c>
      <c r="B30" s="185" t="s">
        <v>59</v>
      </c>
      <c r="C30" s="186">
        <f>'návrh - příjmy 2015'!J53</f>
        <v>31700</v>
      </c>
      <c r="E30" s="176" t="s">
        <v>206</v>
      </c>
      <c r="F30" s="177">
        <f>'návrh - výdaje 2015 '!K174</f>
        <v>35000</v>
      </c>
    </row>
    <row r="31" spans="1:6" ht="15">
      <c r="A31" s="162" t="s">
        <v>248</v>
      </c>
      <c r="B31" s="183" t="s">
        <v>60</v>
      </c>
      <c r="C31" s="184">
        <f>C29+C30</f>
        <v>48700</v>
      </c>
      <c r="E31" s="176" t="s">
        <v>215</v>
      </c>
      <c r="F31" s="177">
        <f>'návrh - výdaje 2015 '!K195</f>
        <v>442000</v>
      </c>
    </row>
    <row r="32" spans="1:6" ht="15">
      <c r="A32" s="162" t="s">
        <v>248</v>
      </c>
      <c r="B32" s="183" t="s">
        <v>64</v>
      </c>
      <c r="C32" s="184">
        <f>'návrh - příjmy 2015'!J63</f>
        <v>40000</v>
      </c>
      <c r="E32" s="176" t="s">
        <v>219</v>
      </c>
      <c r="F32" s="177">
        <f>'návrh - výdaje 2015 '!K205</f>
        <v>1069000</v>
      </c>
    </row>
    <row r="33" spans="1:6" ht="15">
      <c r="A33" s="162" t="s">
        <v>248</v>
      </c>
      <c r="B33" s="183" t="s">
        <v>71</v>
      </c>
      <c r="C33" s="184">
        <f>'návrh - příjmy 2015'!J69</f>
        <v>550000</v>
      </c>
      <c r="E33" s="176" t="s">
        <v>234</v>
      </c>
      <c r="F33" s="177">
        <f>'návrh - výdaje 2015 '!K265</f>
        <v>1439000</v>
      </c>
    </row>
    <row r="34" spans="1:6" ht="15">
      <c r="A34" s="162" t="s">
        <v>248</v>
      </c>
      <c r="B34" s="185" t="s">
        <v>73</v>
      </c>
      <c r="C34" s="186">
        <f>'návrh - příjmy 2015'!J72</f>
        <v>14000</v>
      </c>
      <c r="E34" s="187" t="s">
        <v>90</v>
      </c>
      <c r="F34" s="188">
        <f>'návrh - výdaje 2015 '!K267</f>
        <v>20000</v>
      </c>
    </row>
    <row r="35" spans="1:6" ht="15.75" thickBot="1">
      <c r="A35" s="162" t="s">
        <v>248</v>
      </c>
      <c r="B35" s="185" t="s">
        <v>202</v>
      </c>
      <c r="C35" s="186">
        <f>'návrh - příjmy 2015'!J76</f>
        <v>61500</v>
      </c>
      <c r="E35" s="226" t="s">
        <v>364</v>
      </c>
      <c r="F35" s="227">
        <f>'návrh - výdaje 2015 '!K178</f>
        <v>10000</v>
      </c>
    </row>
    <row r="36" spans="1:3" ht="15.75" thickTop="1">
      <c r="A36" s="162" t="s">
        <v>248</v>
      </c>
      <c r="B36" s="183" t="s">
        <v>76</v>
      </c>
      <c r="C36" s="184">
        <f>C34+C35</f>
        <v>75500</v>
      </c>
    </row>
    <row r="37" spans="1:3" ht="15">
      <c r="A37" s="162" t="s">
        <v>248</v>
      </c>
      <c r="B37" s="183" t="s">
        <v>82</v>
      </c>
      <c r="C37" s="184">
        <f>'návrh - příjmy 2015'!J81</f>
        <v>116000</v>
      </c>
    </row>
    <row r="38" spans="1:3" ht="15">
      <c r="A38" s="162" t="s">
        <v>248</v>
      </c>
      <c r="B38" s="183" t="s">
        <v>88</v>
      </c>
      <c r="C38" s="184">
        <f>'návrh - příjmy 2015'!J92</f>
        <v>7000</v>
      </c>
    </row>
    <row r="39" spans="2:3" ht="15">
      <c r="B39" s="189" t="s">
        <v>90</v>
      </c>
      <c r="C39" s="190">
        <f>'návrh - příjmy 2015'!J95</f>
        <v>16000</v>
      </c>
    </row>
    <row r="40" spans="1:4" s="83" customFormat="1" ht="11.25" customHeight="1">
      <c r="A40" s="167"/>
      <c r="B40" s="191"/>
      <c r="C40" s="79"/>
      <c r="D40" s="192"/>
    </row>
    <row r="41" spans="1:8" s="1" customFormat="1" ht="27.75" customHeight="1">
      <c r="A41" s="193" t="s">
        <v>248</v>
      </c>
      <c r="B41" s="194" t="s">
        <v>95</v>
      </c>
      <c r="C41" s="195">
        <f>C39+C37+C36+C33+C32+C31+C28+C27+C26+C25+C38</f>
        <v>15848500</v>
      </c>
      <c r="D41" s="196"/>
      <c r="E41" s="197" t="s">
        <v>241</v>
      </c>
      <c r="F41" s="198">
        <f>F34+F33+F32+F31+F30+F29+F28+F27+F22+F21+F17+F16+F13+F12+F11+F10+F9+F8+F18+F35</f>
        <v>20151200</v>
      </c>
      <c r="H41" s="228"/>
    </row>
    <row r="42" ht="14.25" customHeight="1"/>
    <row r="43" spans="2:6" ht="15.75">
      <c r="B43" s="237" t="s">
        <v>254</v>
      </c>
      <c r="C43" s="237"/>
      <c r="E43" s="238" t="s">
        <v>255</v>
      </c>
      <c r="F43" s="238"/>
    </row>
    <row r="44" ht="6.75" customHeight="1"/>
    <row r="45" spans="2:6" ht="15">
      <c r="B45" s="169" t="s">
        <v>256</v>
      </c>
      <c r="C45" s="199">
        <f>C41</f>
        <v>15848500</v>
      </c>
      <c r="E45" s="200" t="s">
        <v>257</v>
      </c>
      <c r="F45" s="201">
        <v>0</v>
      </c>
    </row>
    <row r="46" spans="2:3" ht="15">
      <c r="B46" s="174" t="s">
        <v>258</v>
      </c>
      <c r="C46" s="202">
        <f>'návrh - výdaje 2015 '!B285</f>
        <v>9512042</v>
      </c>
    </row>
    <row r="47" spans="2:3" ht="15">
      <c r="B47" s="174" t="s">
        <v>259</v>
      </c>
      <c r="C47" s="202">
        <f>F41</f>
        <v>20151200</v>
      </c>
    </row>
    <row r="48" spans="1:8" s="3" customFormat="1" ht="15">
      <c r="A48" s="162"/>
      <c r="B48" s="174" t="s">
        <v>260</v>
      </c>
      <c r="C48" s="203">
        <f>F45</f>
        <v>0</v>
      </c>
      <c r="D48" s="163"/>
      <c r="E48"/>
      <c r="F48"/>
      <c r="G48"/>
      <c r="H48"/>
    </row>
    <row r="49" spans="1:8" s="3" customFormat="1" ht="15">
      <c r="A49" s="162"/>
      <c r="B49" s="204" t="s">
        <v>261</v>
      </c>
      <c r="C49" s="205">
        <f>C45+C46-C47-C48</f>
        <v>5209342</v>
      </c>
      <c r="D49" s="163"/>
      <c r="E49"/>
      <c r="F49"/>
      <c r="G49"/>
      <c r="H49"/>
    </row>
    <row r="50" spans="1:8" s="3" customFormat="1" ht="15">
      <c r="A50" s="162"/>
      <c r="B50" s="153"/>
      <c r="C50" s="154"/>
      <c r="D50" s="163"/>
      <c r="E50"/>
      <c r="F50"/>
      <c r="G50"/>
      <c r="H50"/>
    </row>
    <row r="51" spans="1:8" s="3" customFormat="1" ht="15">
      <c r="A51" s="162"/>
      <c r="B51" s="153"/>
      <c r="C51" s="154"/>
      <c r="D51" s="163"/>
      <c r="E51"/>
      <c r="F51"/>
      <c r="G51"/>
      <c r="H51"/>
    </row>
  </sheetData>
  <sheetProtection selectLockedCells="1" selectUnlockedCells="1"/>
  <mergeCells count="7">
    <mergeCell ref="B2:F2"/>
    <mergeCell ref="B3:F3"/>
    <mergeCell ref="B4:F4"/>
    <mergeCell ref="B6:C6"/>
    <mergeCell ref="E6:F6"/>
    <mergeCell ref="B43:C43"/>
    <mergeCell ref="E43:F43"/>
  </mergeCells>
  <printOptions/>
  <pageMargins left="0.31527777777777777" right="0.31527777777777777" top="0.31527777777777777" bottom="0.31527777777777777" header="0.5118055555555555" footer="0.511805555555555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34.8515625" style="0" customWidth="1"/>
    <col min="2" max="2" width="12.7109375" style="156" customWidth="1"/>
    <col min="3" max="3" width="2.8515625" style="0" customWidth="1"/>
    <col min="4" max="4" width="15.421875" style="13" customWidth="1"/>
    <col min="5" max="5" width="31.140625" style="0" customWidth="1"/>
    <col min="6" max="6" width="11.7109375" style="0" customWidth="1"/>
  </cols>
  <sheetData>
    <row r="1" spans="2:4" s="153" customFormat="1" ht="15">
      <c r="B1" s="206"/>
      <c r="D1" s="207"/>
    </row>
    <row r="2" spans="2:6" s="153" customFormat="1" ht="15">
      <c r="B2" s="206"/>
      <c r="D2" s="207"/>
      <c r="F2" s="206"/>
    </row>
    <row r="3" spans="2:6" s="153" customFormat="1" ht="15">
      <c r="B3" s="206"/>
      <c r="D3" s="207"/>
      <c r="F3" s="206"/>
    </row>
    <row r="4" spans="1:7" ht="15">
      <c r="A4" s="208" t="s">
        <v>262</v>
      </c>
      <c r="B4" s="209">
        <f>SUM(B5:B14)</f>
        <v>10140000</v>
      </c>
      <c r="C4" s="153"/>
      <c r="D4" s="210" t="s">
        <v>263</v>
      </c>
      <c r="E4" t="s">
        <v>264</v>
      </c>
      <c r="G4" s="211"/>
    </row>
    <row r="5" spans="1:7" ht="15">
      <c r="A5" s="16" t="s">
        <v>265</v>
      </c>
      <c r="B5" s="118">
        <v>4000000</v>
      </c>
      <c r="C5" s="16"/>
      <c r="D5" s="212" t="s">
        <v>266</v>
      </c>
      <c r="E5" s="16" t="s">
        <v>267</v>
      </c>
      <c r="F5" s="118">
        <v>4500000</v>
      </c>
      <c r="G5" s="16"/>
    </row>
    <row r="6" spans="1:7" ht="15">
      <c r="A6" s="16" t="s">
        <v>268</v>
      </c>
      <c r="B6" s="118">
        <v>900000</v>
      </c>
      <c r="C6" s="16"/>
      <c r="D6" s="212" t="s">
        <v>269</v>
      </c>
      <c r="E6" s="16" t="s">
        <v>270</v>
      </c>
      <c r="F6" s="118">
        <v>250000</v>
      </c>
      <c r="G6" s="16"/>
    </row>
    <row r="7" spans="1:7" ht="15">
      <c r="A7" s="16" t="s">
        <v>271</v>
      </c>
      <c r="B7" s="118">
        <v>1900000</v>
      </c>
      <c r="C7" s="16"/>
      <c r="D7" s="212" t="s">
        <v>269</v>
      </c>
      <c r="E7" s="16" t="s">
        <v>272</v>
      </c>
      <c r="F7" s="118">
        <v>100000</v>
      </c>
      <c r="G7" s="16"/>
    </row>
    <row r="8" spans="1:7" ht="15">
      <c r="A8" s="16" t="s">
        <v>273</v>
      </c>
      <c r="B8" s="118">
        <v>100000</v>
      </c>
      <c r="C8" s="16"/>
      <c r="D8" s="212" t="s">
        <v>274</v>
      </c>
      <c r="E8" s="16"/>
      <c r="F8" s="118"/>
      <c r="G8" s="16"/>
    </row>
    <row r="9" spans="1:7" ht="15">
      <c r="A9" s="16" t="s">
        <v>275</v>
      </c>
      <c r="B9" s="118">
        <v>200000</v>
      </c>
      <c r="C9" s="16"/>
      <c r="D9" s="212" t="s">
        <v>276</v>
      </c>
      <c r="E9" s="16"/>
      <c r="F9" s="118"/>
      <c r="G9" s="16"/>
    </row>
    <row r="10" spans="1:7" ht="15">
      <c r="A10" s="16" t="s">
        <v>277</v>
      </c>
      <c r="B10" s="118">
        <v>260000</v>
      </c>
      <c r="C10" s="16"/>
      <c r="D10" s="212" t="s">
        <v>278</v>
      </c>
      <c r="E10" s="16"/>
      <c r="F10" s="118"/>
      <c r="G10" s="16"/>
    </row>
    <row r="11" spans="1:6" ht="15">
      <c r="A11" s="16" t="s">
        <v>279</v>
      </c>
      <c r="B11" s="118">
        <v>1500000</v>
      </c>
      <c r="C11" s="16"/>
      <c r="D11" s="212" t="s">
        <v>266</v>
      </c>
      <c r="F11" s="156"/>
    </row>
    <row r="12" spans="1:6" ht="15">
      <c r="A12" s="48" t="s">
        <v>280</v>
      </c>
      <c r="B12" s="118">
        <v>500000</v>
      </c>
      <c r="C12" s="16"/>
      <c r="D12" s="212" t="s">
        <v>281</v>
      </c>
      <c r="F12" s="156"/>
    </row>
    <row r="13" spans="1:6" ht="15">
      <c r="A13" s="48" t="s">
        <v>282</v>
      </c>
      <c r="B13" s="118">
        <v>500000</v>
      </c>
      <c r="C13" s="16"/>
      <c r="D13" s="212" t="s">
        <v>266</v>
      </c>
      <c r="F13" s="156"/>
    </row>
    <row r="14" spans="1:4" ht="15">
      <c r="A14" s="48" t="s">
        <v>283</v>
      </c>
      <c r="B14" s="118">
        <v>280000</v>
      </c>
      <c r="C14" s="16"/>
      <c r="D14" s="212" t="s">
        <v>284</v>
      </c>
    </row>
    <row r="17" spans="1:4" ht="15">
      <c r="A17" t="s">
        <v>285</v>
      </c>
      <c r="B17" s="156">
        <v>1790000</v>
      </c>
      <c r="D17" s="13" t="s">
        <v>286</v>
      </c>
    </row>
    <row r="18" spans="1:4" ht="15">
      <c r="A18" t="s">
        <v>287</v>
      </c>
      <c r="B18" s="156">
        <v>150000</v>
      </c>
      <c r="D18" s="13" t="s">
        <v>286</v>
      </c>
    </row>
    <row r="19" spans="1:4" ht="15">
      <c r="A19" t="s">
        <v>288</v>
      </c>
      <c r="B19" s="156">
        <v>60000</v>
      </c>
      <c r="D19" s="13" t="s">
        <v>286</v>
      </c>
    </row>
    <row r="20" spans="1:4" ht="15">
      <c r="A20" t="s">
        <v>289</v>
      </c>
      <c r="B20" s="156">
        <v>60000</v>
      </c>
      <c r="D20" s="13" t="s">
        <v>290</v>
      </c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1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9.140625" style="213" customWidth="1"/>
    <col min="2" max="2" width="69.140625" style="0" customWidth="1"/>
    <col min="3" max="3" width="18.7109375" style="0" customWidth="1"/>
    <col min="4" max="4" width="1.28515625" style="0" customWidth="1"/>
    <col min="5" max="5" width="19.7109375" style="0" customWidth="1"/>
  </cols>
  <sheetData>
    <row r="2" spans="1:5" s="215" customFormat="1" ht="12">
      <c r="A2" s="214" t="s">
        <v>291</v>
      </c>
      <c r="B2" s="215" t="s">
        <v>292</v>
      </c>
      <c r="C2" s="215" t="s">
        <v>293</v>
      </c>
      <c r="E2" s="215" t="s">
        <v>294</v>
      </c>
    </row>
    <row r="3" spans="1:3" ht="15">
      <c r="A3" s="213" t="s">
        <v>295</v>
      </c>
      <c r="B3" t="s">
        <v>296</v>
      </c>
      <c r="C3" s="216">
        <v>2000</v>
      </c>
    </row>
    <row r="4" spans="1:3" ht="15">
      <c r="A4" s="213" t="s">
        <v>297</v>
      </c>
      <c r="B4" t="s">
        <v>298</v>
      </c>
      <c r="C4" s="216">
        <v>500</v>
      </c>
    </row>
    <row r="5" spans="1:3" ht="15">
      <c r="A5" s="213" t="s">
        <v>299</v>
      </c>
      <c r="B5" t="s">
        <v>300</v>
      </c>
      <c r="C5" s="216">
        <v>4000</v>
      </c>
    </row>
    <row r="6" spans="1:3" ht="15">
      <c r="A6" s="213" t="s">
        <v>301</v>
      </c>
      <c r="B6" t="s">
        <v>302</v>
      </c>
      <c r="C6" s="217">
        <v>10000</v>
      </c>
    </row>
    <row r="7" spans="1:3" ht="15">
      <c r="A7" s="213" t="s">
        <v>303</v>
      </c>
      <c r="B7" t="s">
        <v>304</v>
      </c>
      <c r="C7" s="216">
        <v>1000</v>
      </c>
    </row>
    <row r="8" spans="2:3" ht="15">
      <c r="B8" t="s">
        <v>305</v>
      </c>
      <c r="C8" s="216">
        <v>0</v>
      </c>
    </row>
    <row r="9" spans="1:3" ht="15">
      <c r="A9" s="213" t="s">
        <v>306</v>
      </c>
      <c r="B9" t="s">
        <v>307</v>
      </c>
      <c r="C9" s="216">
        <v>1000</v>
      </c>
    </row>
    <row r="10" spans="2:3" ht="15">
      <c r="B10" t="s">
        <v>308</v>
      </c>
      <c r="C10" s="216">
        <v>1000</v>
      </c>
    </row>
    <row r="11" spans="1:5" ht="15">
      <c r="A11" s="213" t="s">
        <v>309</v>
      </c>
      <c r="B11" t="s">
        <v>310</v>
      </c>
      <c r="C11" s="216">
        <v>0</v>
      </c>
      <c r="E11" s="218">
        <v>10000</v>
      </c>
    </row>
    <row r="12" spans="2:5" ht="15">
      <c r="B12" t="s">
        <v>311</v>
      </c>
      <c r="C12" s="216">
        <v>0</v>
      </c>
      <c r="E12" s="218"/>
    </row>
    <row r="13" ht="15">
      <c r="C13" s="216"/>
    </row>
    <row r="14" spans="2:3" ht="15">
      <c r="B14" s="213" t="s">
        <v>312</v>
      </c>
      <c r="C14" s="219">
        <f>SUM(C3:C12)</f>
        <v>19500</v>
      </c>
    </row>
    <row r="15" ht="15">
      <c r="C15" s="216"/>
    </row>
    <row r="16" ht="15">
      <c r="C16" s="216"/>
    </row>
    <row r="17" ht="15">
      <c r="C17" s="216"/>
    </row>
    <row r="18" ht="15">
      <c r="C18" s="216"/>
    </row>
    <row r="19" ht="15">
      <c r="C19" s="216"/>
    </row>
    <row r="20" ht="15">
      <c r="C20" s="216"/>
    </row>
    <row r="21" ht="15">
      <c r="C21" s="216"/>
    </row>
    <row r="22" ht="15">
      <c r="C22" s="216"/>
    </row>
    <row r="23" ht="15">
      <c r="C23" s="216"/>
    </row>
    <row r="24" ht="15">
      <c r="C24" s="216"/>
    </row>
    <row r="25" ht="15">
      <c r="C25" s="216"/>
    </row>
    <row r="26" ht="15">
      <c r="C26" s="216"/>
    </row>
    <row r="27" ht="15">
      <c r="C27" s="216"/>
    </row>
    <row r="28" ht="15">
      <c r="C28" s="216"/>
    </row>
    <row r="29" ht="15">
      <c r="C29" s="216"/>
    </row>
    <row r="30" ht="15">
      <c r="C30" s="216"/>
    </row>
    <row r="31" ht="15">
      <c r="C31" s="216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Starosta</cp:lastModifiedBy>
  <cp:lastPrinted>2015-01-29T10:16:45Z</cp:lastPrinted>
  <dcterms:created xsi:type="dcterms:W3CDTF">2015-02-18T15:54:26Z</dcterms:created>
  <dcterms:modified xsi:type="dcterms:W3CDTF">2015-02-19T10:37:11Z</dcterms:modified>
  <cp:category/>
  <cp:version/>
  <cp:contentType/>
  <cp:contentStatus/>
</cp:coreProperties>
</file>